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вероятность " sheetId="1" r:id="rId1"/>
    <sheet name="существенность " sheetId="2" r:id="rId2"/>
    <sheet name="определение объектов контроля" sheetId="3" r:id="rId3"/>
  </sheets>
  <definedNames>
    <definedName name="_xlnm.Print_Area" localSheetId="0">'вероятность '!$A$1:$AC$50</definedName>
    <definedName name="_xlnm.Print_Area" localSheetId="2">'определение объектов контроля'!$A$1:$O$56</definedName>
    <definedName name="_xlnm.Print_Area" localSheetId="1">'существенность '!$A$1:$AB$61</definedName>
  </definedNames>
  <calcPr fullCalcOnLoad="1"/>
</workbook>
</file>

<file path=xl/sharedStrings.xml><?xml version="1.0" encoding="utf-8"?>
<sst xmlns="http://schemas.openxmlformats.org/spreadsheetml/2006/main" count="657" uniqueCount="197">
  <si>
    <t>Комитет по экономике и управлению муниципальным имуществом администрации города Заринска</t>
  </si>
  <si>
    <t>Комитет по управлению городским хозяйством, промышленностью, транспортом и связью администрации города Заринска</t>
  </si>
  <si>
    <t>Муниципальное бюджетное дошкольное образовательное учреждение детский сад общеразвивающего вида № 2 "Дюймовочка" города Заринска</t>
  </si>
  <si>
    <t>Муниципальное бюджетное дошкольное образовательное учреждение детский сад общеразвивающего вида № 4 "Золотой ключик" города Заринска</t>
  </si>
  <si>
    <t>муниципальное бюджетное дошкольное образовательное учреждение "Центр развития ребенка-детский  сад № 11 "Рябинушка" города Заринска</t>
  </si>
  <si>
    <t>Муниципальное бюджетное дошкольное образовательное учреждение детский сад комбинированного вида № 10 "Светлячок" города Заринска</t>
  </si>
  <si>
    <t>Муниципальное бюджетное дошкольное образовательное учреждение детский сад общеразвивающего вида № 14 "Родничок" города Заринска</t>
  </si>
  <si>
    <t>Муниципальное бюджетное общеобразовательное учреждение средняя общеобразовательная школа № 2 города Заринска</t>
  </si>
  <si>
    <t>Муниципальное бюджетное общеобразовательное учреждение средняя общеобразовательная школа № 3 города Заринска</t>
  </si>
  <si>
    <t>Муниципальное бюджетное образовательное учреждение дополнительного образования детей "Центр детского творчества" города Заринска</t>
  </si>
  <si>
    <t>Заринское городское Собрание депутатов Алтайского края</t>
  </si>
  <si>
    <t>Муниципальное бюджетное дошкольное образовательное учреждение детский сад  общеразвивающего вида №12 "Колокольчик" города Заринска</t>
  </si>
  <si>
    <t>Муниципальное бюджетное дошкольное образовательное учреждение детский сад общеразвивающего вида № 3 "Теремок" города Заринска</t>
  </si>
  <si>
    <t xml:space="preserve">Муниципальное бюджетное учреждение культуры Городской дом культуры «Строитель» </t>
  </si>
  <si>
    <t>Муниципальное бюджетное учреждение культуры Дом культуры «Северный»</t>
  </si>
  <si>
    <t>Муниципальное бюджетное учреждение культуры Дом культуры «Балиндер»</t>
  </si>
  <si>
    <t xml:space="preserve">Муниципальное бюджетное учреждение культуры «Центральная библиотечная система» </t>
  </si>
  <si>
    <t xml:space="preserve">Муниципальное бюджетное учреждение культуры «Мемориал Славы» </t>
  </si>
  <si>
    <t xml:space="preserve">Муниципальное бюджетное общеобразовательное учреждение средняя общеобразовательная школа № 1 города Заринска </t>
  </si>
  <si>
    <t xml:space="preserve">Муниципальное бюджетное общеобразовательное учреждение средняя общеобразовательная школа № 4 города Заринска </t>
  </si>
  <si>
    <t xml:space="preserve">Муниципальное бюджетное общеобразовательное учреждение средняя общеобразовательная школа № 7 города Заринска </t>
  </si>
  <si>
    <t xml:space="preserve">Муниципальное бюджетное общеобразовательное учреждение "Лицей "Бригантина" города Заринска </t>
  </si>
  <si>
    <t xml:space="preserve">Муниципальное бюджетное дошкольное образовательное учреждение детский сад общеразвивающего вида № 5 "Кораблик" города Заринска </t>
  </si>
  <si>
    <t xml:space="preserve">Муниципальное бюджетное учреждение дополнительного образования «Детская художественная школа» города Заринска </t>
  </si>
  <si>
    <t xml:space="preserve">Муниципальное бюджетное учреждение дополнительного образования «Детская музыкальная школа № 2» города Заринска </t>
  </si>
  <si>
    <t>Комитет по образованию администрации города Заринска</t>
  </si>
  <si>
    <t xml:space="preserve"> _________________Н.И. Бжицких       </t>
  </si>
  <si>
    <r>
      <t>«___»_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_20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года                                                      </t>
    </r>
  </si>
  <si>
    <t xml:space="preserve">СОГЛАСОВАНО                                                                                                                </t>
  </si>
  <si>
    <t>ТАБЛИЦА ОПРЕДЕЛЕНИЯ ЗНАЧЕНИЯ КРИТЕРИЯ "ВЕРОЯТНОСТЬ ДОПУЩЕНИЯ НАРУШЕНИЯ"</t>
  </si>
  <si>
    <t>Муниципальное автономное учреждение города Заринска "Спортивная школа"</t>
  </si>
  <si>
    <t>Муниципальное унитарное предприятие "Стабильность"</t>
  </si>
  <si>
    <t xml:space="preserve">Комитет по культуре администрации города Заринска </t>
  </si>
  <si>
    <t xml:space="preserve">Муниципальное автономное учреждение спортивно-оздоровительный комплекс "Олимп" </t>
  </si>
  <si>
    <t xml:space="preserve">Муниципальное автономное учреждение города Заринска "Редакция газеты "Новое время" </t>
  </si>
  <si>
    <t xml:space="preserve">муниципальное бюджетное дошкольное образовательное учреждение детский сад общеразвивающего вида № 1 "Березка" города Заринска </t>
  </si>
  <si>
    <t xml:space="preserve">Муниципальное бюджетное дошкольное образовательное учреждение детский сад № 7 "Сказочная полянка" общеразвивающего вида города Заринска </t>
  </si>
  <si>
    <t>Показатель качества управления финансами местного бюджета, определенный на основании результатов мониторинга качества финансового менеджмента, проведенного за 2019 год</t>
  </si>
  <si>
    <t>Наличие (отсутствие) в проверяемом периоде значительных изменений в деятельности объекта контроля</t>
  </si>
  <si>
    <t>Период проведения последней ревизии</t>
  </si>
  <si>
    <t>Дата подписания акта</t>
  </si>
  <si>
    <t>с 01.01.2017 года по 01.07.2020 года</t>
  </si>
  <si>
    <t>с 01.01.2017 года по 01.04.2020 года</t>
  </si>
  <si>
    <t xml:space="preserve">Муниципальное бюджетное общеобразовательное учреждение средняя общеобразовательная школа № 15 с углубленным изучением отдельных предметов города Заринска </t>
  </si>
  <si>
    <t>с 01.01.2017 года по 31.12.2019 года</t>
  </si>
  <si>
    <t>с 01.01.2016 года по 31.12.2018 года</t>
  </si>
  <si>
    <t>с 01.01.2016 года по 01.04.2019 года</t>
  </si>
  <si>
    <t>с 01.01.2016 года по 01.07.2019 года</t>
  </si>
  <si>
    <t xml:space="preserve">с 01.01.2016 года по 01.10.2019 года </t>
  </si>
  <si>
    <t>с 01.01.2015 года по 31.12.2017 года</t>
  </si>
  <si>
    <t>с 01.01.2015 года по 01.04.2018 года</t>
  </si>
  <si>
    <t>с 01.01.2016 года по 01.07.2018 года</t>
  </si>
  <si>
    <t xml:space="preserve">Наименование объекта контроля / групп объектов контроля внутреннего муниципального финансового контроля </t>
  </si>
  <si>
    <t xml:space="preserve">объекты контроля </t>
  </si>
  <si>
    <t xml:space="preserve">группы объектов контроля </t>
  </si>
  <si>
    <t>с 01.01.2014 года по 31.12.2016 года</t>
  </si>
  <si>
    <t>Показатель качества финансового менеджмента объекта контроля, определяемые с учетом результатов проведения мониторинга качества финансового менеджмента в порядке, принятом в целях реализации положений статьи 160.2-1 Бюджетного кодекса РФ, определенный на основании результатов мониторинга качества финансового менеджмента, проведенного за 2019 год</t>
  </si>
  <si>
    <t>Наличие (отсутствие) нарушений, выявленных по результатам ранее проведенных органом контроля контрольных мероприятий в отношении объекта контроля</t>
  </si>
  <si>
    <t>По результатам проведенных контрольных мероприятий нарушений не выявлено</t>
  </si>
  <si>
    <t>выявлено</t>
  </si>
  <si>
    <t xml:space="preserve">Председатель комитета администрации города Заринска по финансам, налоговой и кредитной политике           </t>
  </si>
  <si>
    <t>Полнота исполнения объектом контроля представлений, предписаний об устранении объектом контроля нарушений и недостатков, выявленных по результатам ранее проведенных контрольных мероприятий</t>
  </si>
  <si>
    <t>Представления и (или) предписания, по результатам ранее проведенных контрольных мероприятий не исполнены</t>
  </si>
  <si>
    <t>Представления и (или) предписания по результатам ранее проведенных контрольных мероприятий исполнены или не направлялись по причине отсутствия оснований</t>
  </si>
  <si>
    <t>представление исполнено в полном объеме</t>
  </si>
  <si>
    <t>предписание исполнено в полном объеме</t>
  </si>
  <si>
    <t>представление на исполнении</t>
  </si>
  <si>
    <t>Наличие (отсутствие) в отношении объекта контроля обращений (жалоб) граждан, объединений граждан, юридических лиц, поступивших в органы контроля</t>
  </si>
  <si>
    <t>Значение показателя Рвер                        (0, 10, 20)</t>
  </si>
  <si>
    <t>Значение показателя Рвер                        (0, 10)</t>
  </si>
  <si>
    <t>Выявлены финансовые нарушения, а также нарушения при распоряжении (пользовании) муниципальным имуществом</t>
  </si>
  <si>
    <t>Значение показателя Рвер                        (0, 5, 15)</t>
  </si>
  <si>
    <t>Значение показателя Рвер                        (0, 20)</t>
  </si>
  <si>
    <t>изменения отсутствуют</t>
  </si>
  <si>
    <t>отсутствуют</t>
  </si>
  <si>
    <t>Номер показателя (n)</t>
  </si>
  <si>
    <t xml:space="preserve">Максимальное значение показателей                                                       (max Pвер)                   </t>
  </si>
  <si>
    <t xml:space="preserve">Сумарное значение показателей                                        (Σ Pвер)           </t>
  </si>
  <si>
    <t xml:space="preserve">Оценка качества (мак. 6) </t>
  </si>
  <si>
    <t>рейтинговая оценка                                (мак. 5)</t>
  </si>
  <si>
    <t>Значение критерия «вероятность» (Квер)</t>
  </si>
  <si>
    <t>Сумарное значение критерия «вероятность»                          (Σ Квер)</t>
  </si>
  <si>
    <t>Выявлены нарушения правовых актов, регулирующих бюджетные правоотношения (за исключением  финансовых нарушений, а также нарушений при распоряжении (пользовании) муниципальным имуществом)</t>
  </si>
  <si>
    <t>Наличие / отсутствие изменений в проверяемом периоде значительных изменений в деятельности объекта контроля</t>
  </si>
  <si>
    <t>Наличие/отсутствие в текущем году обращений (жалоб) граждан, объединений граждан, юридических лиц, поступивших в органы контроля</t>
  </si>
  <si>
    <t>Исполнитель: начальник контрольно-ревизионного отдела комитета администрации города Заринска по финансам, налоговой и кредитной политике</t>
  </si>
  <si>
    <t>Дьячкова Н.С.</t>
  </si>
  <si>
    <t>ТАБЛИЦА ОПРЕДЕЛЕНИЯ ОБЪЕКТОВ КОНТРОЛЯ, ПОДЛЕЖАЩИХ ВКЛЮЧЕНИЮ В ПЛАН КОНТРОЛЬНЫХ МЕРОПРИЯТИЙ</t>
  </si>
  <si>
    <t>Вероятность допущения нарушения</t>
  </si>
  <si>
    <t xml:space="preserve">чрезвычайно высокий риск – I категория </t>
  </si>
  <si>
    <t xml:space="preserve">высокий риск – II категория </t>
  </si>
  <si>
    <t xml:space="preserve">значительный риск –                                                            III категория </t>
  </si>
  <si>
    <t xml:space="preserve">средний риск – IV категория </t>
  </si>
  <si>
    <t xml:space="preserve">умеренный риск – V категория </t>
  </si>
  <si>
    <t xml:space="preserve">низкий риск – VI категория </t>
  </si>
  <si>
    <t>Длительность периода, прошедшего с момента проведения предыдущих контрольных мероприятий</t>
  </si>
  <si>
    <r>
      <t>[1]</t>
    </r>
    <r>
      <rPr>
        <sz val="11"/>
        <rFont val="Times New Roman"/>
        <family val="1"/>
      </rPr>
      <t>низкий риск - VI категория, если значение критерия «существенность» и значение критерия «вероятность» определяются по шкале оценок как «низкая оценка».</t>
    </r>
  </si>
  <si>
    <t>№ п/п</t>
  </si>
  <si>
    <t xml:space="preserve"> Тема контроля</t>
  </si>
  <si>
    <t>Наименование объекта контроля (групп объектов контроля)</t>
  </si>
  <si>
    <t>Значение критериев риска</t>
  </si>
  <si>
    <t>Категория риска</t>
  </si>
  <si>
    <t>Проверка осуществления расходов на обеспечение выполнения функций казенного учреждения и их отражения в бюджетном учете и отчетности</t>
  </si>
  <si>
    <t>Ревизия финансово – хозяйственной деятельности</t>
  </si>
  <si>
    <t>Существенность последствий нарушения</t>
  </si>
  <si>
    <t>Утверждено</t>
  </si>
  <si>
    <t>ТАБЛИЦА ОПРЕДЕЛЕНИЯ ЗНАЧЕНИЯ КРИТЕРИЯ "СУЩЕСТВЕННОСТЬ ПОСЛЕДСТВИЙ НАРУШЕНИЯ"</t>
  </si>
  <si>
    <t>Объемы финансового обеспечения деятельности объекта контроля или выполнения мероприятий (мер муниципальной поддержки) за счет средств бюджета и (или) средств, предоставленных из бюджета, в проверяемые отчетные периоды (в целом и (или) дифференцированно) по видам расходов, источников финансирования дефицита бюджета</t>
  </si>
  <si>
    <t>Значимость мероприятий (мер муниципальной поддержки), в отношении которых возможно проведение контрольного мероприятия</t>
  </si>
  <si>
    <t>Величина объема принятых обязательств объекта контроля</t>
  </si>
  <si>
    <t>Осуществление объектом контроля закупок товаров, работ, услуг для обеспечения муниципальных нужд, соответствующих следующим параметрам:</t>
  </si>
  <si>
    <t xml:space="preserve">Максимальное значение показателей                                                       (max Pсущ)                   </t>
  </si>
  <si>
    <t xml:space="preserve">Суммарное значение показателей                                        (Σ Pсущ)           </t>
  </si>
  <si>
    <t>Суммарное значение критерия «существенность»                          (Σ Ксущ)</t>
  </si>
  <si>
    <t>Осуществление закупки товаров, работ, услуг для обеспечения муниципальных нужд у единственного поставщика по причине несостоявшейся конкурентной процедуры или на основании пунктов 2 и 9 части 1 статьи 93 Федерального закона № 44-ФЗ</t>
  </si>
  <si>
    <t>Наличие условия об исполнении контракта по этапам</t>
  </si>
  <si>
    <t>наличие условия о выплате аванса</t>
  </si>
  <si>
    <t>заключение контракта по результатам повторной закупки при условии расторжения первоначального контракта по соглашению сторон</t>
  </si>
  <si>
    <t>Объем финансового обеспечения                                (тыс. руб.)</t>
  </si>
  <si>
    <t>Значение показателя                                                                       Рсущ  (0, 10, 20)</t>
  </si>
  <si>
    <t xml:space="preserve">Значение критерия «существенность» (Ксущ)                                         </t>
  </si>
  <si>
    <t>Наличие / отсутствие за год, предшествующий году, в котором осуществляется планирование контрольных мероприятий,  финансирования мероприятий по выполнению Указов Президента Российской Федерации, национальных проектов, поручений Губернатора Алтайского края</t>
  </si>
  <si>
    <t>Значение показателя Рсущ                        (0, 10)</t>
  </si>
  <si>
    <t>Значение критерия «существенность» (Ксущ)</t>
  </si>
  <si>
    <t>Величина объема принятых в текущем финансовом году бюджетных обязательств - расходных обязательств, подлежащих исполнению в соответствующем финансовом году                (тыс. руб.)</t>
  </si>
  <si>
    <t>Значение показателя Рсущ                       (0, 10, 20)</t>
  </si>
  <si>
    <t>Доля осуществлённых закупок товаров, работ, услуг для обеспечения муниципальных нужд у единственного поставщика по причине несостоявшейся конкурентной процедуры или на основании пунктов 2 и 9 части 1 статьи 93 Федерального закона № 44-ФЗ (%)</t>
  </si>
  <si>
    <t>Значение показателя Рсущ                        (0, 5, 10)</t>
  </si>
  <si>
    <t xml:space="preserve">Доля осуществлённых закупок товаров, работ, услуг для обеспечения муниципальных нужд с наличием условий об исполнении контракта по этапам в общем объёме закупок, осуществленных объектом контроля за текущий финансовый год </t>
  </si>
  <si>
    <t xml:space="preserve">Доля осуществлённых закупок товаров, работ, услуг для обеспечения муниципальных нужд с наличием условий о выплате аванса </t>
  </si>
  <si>
    <t xml:space="preserve">Доля осуществлённых закупок товаров, работ, услуг для обеспечения муниципальных нужд по результатам повторной закупки при условии расторжения первоначального контракта по соглашению сторон </t>
  </si>
  <si>
    <t xml:space="preserve">федеральный проект "Формирование комфортной городской среды" </t>
  </si>
  <si>
    <t xml:space="preserve">постановление Правительства Алтайского края от 31.05.2019 N 199 "О повышении предельных размеров денежных вознаграждений депутатов, выборных должностных лиц местного самоуправления, осуществляющих свои полномочия на постоянной основе, и предельных размеров должностных окладов муниципальных служащих и о внесении изменений в постановление Администрации Алтайского края от 31.01.2008 N 45"
</t>
  </si>
  <si>
    <t>наличие мероприятий по выполнению Указов Президента Российской Федерации (предпринимательство, водопровод);</t>
  </si>
  <si>
    <t>постановление Правительства Алтайского края от 31.05.2019 N 199 "О повышении предельных размеров денежных вознаграждений депутатов, выборных должностных лиц местного самоуправления, осуществляющих свои полномочия на постоянной основе, и предельных размеров должностных окладов муниципальных служащих и о внесении изменений в постановление Администрации Алтайского края от 31.01.2008 N 45"</t>
  </si>
  <si>
    <t>-</t>
  </si>
  <si>
    <t xml:space="preserve">наличие мероприятий по выполнению Указов Президента Российской Федерации </t>
  </si>
  <si>
    <t>наличие мероприятий по выполнению Указов Президента Российской Федерации (зарплата)</t>
  </si>
  <si>
    <t>низкое</t>
  </si>
  <si>
    <t>значение критерия</t>
  </si>
  <si>
    <t xml:space="preserve">оценка </t>
  </si>
  <si>
    <t>среднее</t>
  </si>
  <si>
    <t>высокое</t>
  </si>
  <si>
    <t xml:space="preserve">VI категория </t>
  </si>
  <si>
    <t xml:space="preserve">V категория </t>
  </si>
  <si>
    <t xml:space="preserve">II категория </t>
  </si>
  <si>
    <r>
      <t>[1]</t>
    </r>
    <r>
      <rPr>
        <sz val="11"/>
        <rFont val="Times New Roman"/>
        <family val="1"/>
      </rPr>
      <t>чрезвычайно высокий риск - I категория, если значение критерия «существенность» и значение критерия «вероятность» определяются по шкале оценок как «высокая оценка»;</t>
    </r>
  </si>
  <si>
    <r>
      <t>[1]</t>
    </r>
    <r>
      <rPr>
        <sz val="11"/>
        <rFont val="Times New Roman"/>
        <family val="1"/>
      </rPr>
      <t>высокий риск - II категория, если значение критерия «существенность» определяется по шкале оценок как «высокая оценка», а значение критерия «вероятность» определяется по шкале оценок как «средняя оценка»;</t>
    </r>
  </si>
  <si>
    <r>
      <t>[1]</t>
    </r>
    <r>
      <rPr>
        <sz val="11"/>
        <rFont val="Times New Roman"/>
        <family val="1"/>
      </rPr>
      <t>значительный риск - III категория, если значение критерия «существенность» определяется по шкале оценок как «высокая оценка», а значение критерия «вероятность» определяется по шкале оценок как «низкая оценка» или значение критерия «существенность» определяется по шкале оценок как «средняя оценка», а значение критерия «вероятность» определяется по шкале оценок как «высокая оценка»;</t>
    </r>
  </si>
  <si>
    <r>
      <t>[1]</t>
    </r>
    <r>
      <rPr>
        <sz val="11"/>
        <rFont val="Times New Roman"/>
        <family val="1"/>
      </rPr>
      <t>средний риск - IV категория, если значение критерия «существенность» и значение критерия «вероятность» определяются по шкале оценок как «средняя оценка» или значение критерия «существенность» определяется по шкале оценок как «низкая оценка», а значение критерия «вероятность» определяется по шкале оценок как «высокая оценка»;</t>
    </r>
  </si>
  <si>
    <r>
      <t>[1]</t>
    </r>
    <r>
      <rPr>
        <sz val="11"/>
        <rFont val="Times New Roman"/>
        <family val="1"/>
      </rPr>
      <t>умеренный риск - V категория, если значение критерия «существенность» определяется по шкале оценок как «средняя оценка», а значение критерия «вероятность» определяется по шкале оценок как «низкая оценка» или значение критерия «существенность» определяется по шкале оценок как «низкая оценка», а значение критерия «вероятность» определяется по шкале оценок как «средняя оценка»;</t>
    </r>
  </si>
  <si>
    <t>1 год</t>
  </si>
  <si>
    <t>9 месяцев</t>
  </si>
  <si>
    <t>6 месяцев</t>
  </si>
  <si>
    <t>1 год 3 месяца</t>
  </si>
  <si>
    <t>1 год 9 месяцев</t>
  </si>
  <si>
    <t>1 год 6 месяцев</t>
  </si>
  <si>
    <t xml:space="preserve">Для включения в план контрольных мероприятий
</t>
  </si>
  <si>
    <t>с 01.01.2018 года по 31.12.2020 года</t>
  </si>
  <si>
    <t>с 01.01.2020 года по 17.02.2021 года</t>
  </si>
  <si>
    <t>с 01.01.2021 года по 01.11.2021 года</t>
  </si>
  <si>
    <t>с 01.01.2018 года по 31.12.2020года</t>
  </si>
  <si>
    <t>с 01.01.2020 года по 18.02.2021 года</t>
  </si>
  <si>
    <t>наличие мероприятий по выполнению Указов Президента Российской Федерации (ГТО);</t>
  </si>
  <si>
    <t xml:space="preserve">наличие мероприятий по выполнению Указов Презедента Российской Федерации </t>
  </si>
  <si>
    <t>М.В. Дроздова.</t>
  </si>
  <si>
    <t xml:space="preserve">IV категория </t>
  </si>
  <si>
    <t>II категория</t>
  </si>
  <si>
    <t>М.В. Дроздова</t>
  </si>
  <si>
    <t>8 месяцев</t>
  </si>
  <si>
    <t>3 года 8 месяцев</t>
  </si>
  <si>
    <t>3 года 10 месяцев</t>
  </si>
  <si>
    <t>2 года 8 месяцев</t>
  </si>
  <si>
    <t>1 год 10 месяцев</t>
  </si>
  <si>
    <t>2 года 10 месяцев</t>
  </si>
  <si>
    <t>3 года 2 месяца</t>
  </si>
  <si>
    <t>3 года 6 месяцев</t>
  </si>
  <si>
    <t>3 года 7 месяцев</t>
  </si>
  <si>
    <t>1 год 8 месяцев</t>
  </si>
  <si>
    <t>3 года 9 месяцев</t>
  </si>
  <si>
    <t>1 год 11 месяца</t>
  </si>
  <si>
    <t>2 год 5 месяцев</t>
  </si>
  <si>
    <t>1 год 2 месяца</t>
  </si>
  <si>
    <t xml:space="preserve">2 года </t>
  </si>
  <si>
    <t>1 год 3 месяцев</t>
  </si>
  <si>
    <t>4 года 9 месяцев</t>
  </si>
  <si>
    <t>0 месяцев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</si>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</sst>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00\ _₽"/>
    <numFmt numFmtId="202" formatCode="#,##0\ _₽"/>
    <numFmt numFmtId="203" formatCode="#,##0.00\ _₽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perscript"/>
      <sz val="11"/>
      <name val="Calibri"/>
      <family val="2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b/>
      <sz val="12"/>
      <color theme="3" tint="-0.4999699890613556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14" fontId="4" fillId="33" borderId="23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justify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justify" vertical="center" wrapText="1"/>
    </xf>
    <xf numFmtId="14" fontId="57" fillId="33" borderId="14" xfId="0" applyNumberFormat="1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justify" vertical="center" wrapText="1"/>
    </xf>
    <xf numFmtId="14" fontId="57" fillId="33" borderId="15" xfId="0" applyNumberFormat="1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1" fontId="56" fillId="35" borderId="38" xfId="0" applyNumberFormat="1" applyFont="1" applyFill="1" applyBorder="1" applyAlignment="1">
      <alignment horizontal="center" vertical="center" wrapText="1"/>
    </xf>
    <xf numFmtId="1" fontId="56" fillId="35" borderId="39" xfId="0" applyNumberFormat="1" applyFont="1" applyFill="1" applyBorder="1" applyAlignment="1">
      <alignment horizontal="center" vertical="center" wrapText="1"/>
    </xf>
    <xf numFmtId="1" fontId="56" fillId="35" borderId="37" xfId="0" applyNumberFormat="1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" fontId="59" fillId="34" borderId="43" xfId="0" applyNumberFormat="1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4" borderId="52" xfId="0" applyFont="1" applyFill="1" applyBorder="1" applyAlignment="1">
      <alignment horizontal="center" vertical="center" wrapText="1"/>
    </xf>
    <xf numFmtId="200" fontId="56" fillId="34" borderId="23" xfId="0" applyNumberFormat="1" applyFont="1" applyFill="1" applyBorder="1" applyAlignment="1">
      <alignment horizontal="center" vertical="center" wrapText="1"/>
    </xf>
    <xf numFmtId="1" fontId="56" fillId="34" borderId="23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1" fontId="56" fillId="34" borderId="29" xfId="0" applyNumberFormat="1" applyFont="1" applyFill="1" applyBorder="1" applyAlignment="1">
      <alignment horizontal="center" vertical="center" wrapText="1"/>
    </xf>
    <xf numFmtId="1" fontId="56" fillId="34" borderId="27" xfId="0" applyNumberFormat="1" applyFont="1" applyFill="1" applyBorder="1" applyAlignment="1">
      <alignment horizontal="center" vertical="center" wrapText="1"/>
    </xf>
    <xf numFmtId="1" fontId="56" fillId="34" borderId="21" xfId="0" applyNumberFormat="1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53" xfId="0" applyFont="1" applyFill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60" fillId="33" borderId="55" xfId="0" applyFont="1" applyFill="1" applyBorder="1" applyAlignment="1">
      <alignment horizontal="center" vertical="center" wrapText="1"/>
    </xf>
    <xf numFmtId="1" fontId="56" fillId="35" borderId="40" xfId="0" applyNumberFormat="1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7" fillId="33" borderId="56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 wrapText="1"/>
    </xf>
    <xf numFmtId="200" fontId="56" fillId="34" borderId="21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7" fillId="33" borderId="43" xfId="0" applyFont="1" applyFill="1" applyBorder="1" applyAlignment="1">
      <alignment horizontal="left" vertical="center" wrapText="1"/>
    </xf>
    <xf numFmtId="0" fontId="57" fillId="33" borderId="46" xfId="0" applyFont="1" applyFill="1" applyBorder="1" applyAlignment="1">
      <alignment horizontal="left" vertical="center" wrapText="1"/>
    </xf>
    <xf numFmtId="0" fontId="57" fillId="33" borderId="3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justify" vertical="center" wrapText="1"/>
    </xf>
    <xf numFmtId="0" fontId="4" fillId="33" borderId="35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justify" vertical="center" wrapText="1"/>
    </xf>
    <xf numFmtId="0" fontId="9" fillId="33" borderId="34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justify" vertical="center" wrapText="1"/>
    </xf>
    <xf numFmtId="202" fontId="5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201" fontId="6" fillId="33" borderId="0" xfId="0" applyNumberFormat="1" applyFont="1" applyFill="1" applyAlignment="1">
      <alignment horizontal="center" vertical="center" wrapText="1"/>
    </xf>
    <xf numFmtId="201" fontId="6" fillId="33" borderId="0" xfId="0" applyNumberFormat="1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201" fontId="4" fillId="33" borderId="0" xfId="0" applyNumberFormat="1" applyFont="1" applyFill="1" applyAlignment="1">
      <alignment horizontal="center" vertical="center" wrapText="1"/>
    </xf>
    <xf numFmtId="201" fontId="5" fillId="33" borderId="35" xfId="0" applyNumberFormat="1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202" fontId="5" fillId="34" borderId="35" xfId="0" applyNumberFormat="1" applyFont="1" applyFill="1" applyBorder="1" applyAlignment="1">
      <alignment horizontal="center" vertical="center" wrapText="1"/>
    </xf>
    <xf numFmtId="14" fontId="57" fillId="33" borderId="35" xfId="0" applyNumberFormat="1" applyFont="1" applyFill="1" applyBorder="1" applyAlignment="1">
      <alignment horizontal="center" vertical="center" wrapText="1"/>
    </xf>
    <xf numFmtId="201" fontId="58" fillId="33" borderId="35" xfId="0" applyNumberFormat="1" applyFont="1" applyFill="1" applyBorder="1" applyAlignment="1">
      <alignment horizontal="center" vertical="center" wrapText="1"/>
    </xf>
    <xf numFmtId="1" fontId="59" fillId="34" borderId="35" xfId="0" applyNumberFormat="1" applyFont="1" applyFill="1" applyBorder="1" applyAlignment="1">
      <alignment horizontal="center" vertical="center" wrapText="1"/>
    </xf>
    <xf numFmtId="201" fontId="57" fillId="33" borderId="35" xfId="0" applyNumberFormat="1" applyFont="1" applyFill="1" applyBorder="1" applyAlignment="1">
      <alignment horizontal="center" vertical="center" wrapText="1"/>
    </xf>
    <xf numFmtId="202" fontId="56" fillId="34" borderId="35" xfId="0" applyNumberFormat="1" applyFont="1" applyFill="1" applyBorder="1" applyAlignment="1">
      <alignment horizontal="center" vertical="center" wrapText="1"/>
    </xf>
    <xf numFmtId="1" fontId="56" fillId="35" borderId="23" xfId="0" applyNumberFormat="1" applyFont="1" applyFill="1" applyBorder="1" applyAlignment="1">
      <alignment horizontal="center" vertical="center" wrapText="1"/>
    </xf>
    <xf numFmtId="14" fontId="4" fillId="33" borderId="35" xfId="0" applyNumberFormat="1" applyFont="1" applyFill="1" applyBorder="1" applyAlignment="1">
      <alignment horizontal="center" vertical="center" wrapText="1"/>
    </xf>
    <xf numFmtId="201" fontId="4" fillId="33" borderId="35" xfId="0" applyNumberFormat="1" applyFont="1" applyFill="1" applyBorder="1" applyAlignment="1">
      <alignment horizontal="center" vertical="center" wrapText="1"/>
    </xf>
    <xf numFmtId="1" fontId="5" fillId="34" borderId="35" xfId="0" applyNumberFormat="1" applyFont="1" applyFill="1" applyBorder="1" applyAlignment="1">
      <alignment horizontal="center" vertical="center" wrapText="1"/>
    </xf>
    <xf numFmtId="200" fontId="56" fillId="34" borderId="35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justify" vertical="center" wrapText="1"/>
    </xf>
    <xf numFmtId="1" fontId="5" fillId="35" borderId="23" xfId="0" applyNumberFormat="1" applyFont="1" applyFill="1" applyBorder="1" applyAlignment="1">
      <alignment horizontal="center" vertical="center" wrapText="1"/>
    </xf>
    <xf numFmtId="0" fontId="57" fillId="33" borderId="35" xfId="0" applyNumberFormat="1" applyFont="1" applyFill="1" applyBorder="1" applyAlignment="1">
      <alignment horizontal="justify" vertical="center" wrapText="1"/>
    </xf>
    <xf numFmtId="202" fontId="59" fillId="33" borderId="35" xfId="0" applyNumberFormat="1" applyFont="1" applyFill="1" applyBorder="1" applyAlignment="1">
      <alignment horizontal="center" vertical="center" wrapText="1"/>
    </xf>
    <xf numFmtId="202" fontId="5" fillId="33" borderId="35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Alignment="1">
      <alignment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1" fontId="4" fillId="33" borderId="34" xfId="0" applyNumberFormat="1" applyFont="1" applyFill="1" applyBorder="1" applyAlignment="1">
      <alignment horizontal="center" vertical="center" wrapText="1"/>
    </xf>
    <xf numFmtId="1" fontId="56" fillId="34" borderId="5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43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1" fontId="5" fillId="34" borderId="35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1" fontId="5" fillId="34" borderId="35" xfId="0" applyNumberFormat="1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" fontId="5" fillId="33" borderId="35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1" fontId="5" fillId="34" borderId="55" xfId="0" applyNumberFormat="1" applyFont="1" applyFill="1" applyBorder="1" applyAlignment="1">
      <alignment horizontal="center" vertical="center" wrapText="1"/>
    </xf>
    <xf numFmtId="1" fontId="4" fillId="33" borderId="61" xfId="0" applyNumberFormat="1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justify" vertical="center" wrapText="1"/>
    </xf>
    <xf numFmtId="1" fontId="5" fillId="34" borderId="33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vertical="center" wrapText="1"/>
    </xf>
    <xf numFmtId="0" fontId="6" fillId="33" borderId="0" xfId="0" applyFont="1" applyFill="1" applyAlignment="1">
      <alignment horizontal="left" vertical="center" wrapText="1"/>
    </xf>
    <xf numFmtId="0" fontId="61" fillId="33" borderId="0" xfId="42" applyFont="1" applyFill="1" applyAlignment="1" applyProtection="1">
      <alignment horizontal="justify" vertical="center" wrapText="1"/>
      <protection/>
    </xf>
    <xf numFmtId="0" fontId="62" fillId="33" borderId="0" xfId="42" applyFont="1" applyFill="1" applyAlignment="1" applyProtection="1">
      <alignment horizontal="justify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justify" wrapText="1"/>
    </xf>
    <xf numFmtId="0" fontId="6" fillId="33" borderId="0" xfId="0" applyFont="1" applyFill="1" applyAlignment="1">
      <alignment horizontal="right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14" fontId="4" fillId="33" borderId="55" xfId="0" applyNumberFormat="1" applyFont="1" applyFill="1" applyBorder="1" applyAlignment="1">
      <alignment horizontal="center" vertical="center" wrapText="1"/>
    </xf>
    <xf numFmtId="14" fontId="4" fillId="33" borderId="36" xfId="0" applyNumberFormat="1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201" fontId="6" fillId="33" borderId="0" xfId="0" applyNumberFormat="1" applyFont="1" applyFill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justify" vertical="center" wrapText="1"/>
    </xf>
    <xf numFmtId="14" fontId="57" fillId="33" borderId="35" xfId="0" applyNumberFormat="1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201" fontId="58" fillId="33" borderId="35" xfId="0" applyNumberFormat="1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1" fontId="59" fillId="34" borderId="35" xfId="0" applyNumberFormat="1" applyFont="1" applyFill="1" applyBorder="1" applyAlignment="1">
      <alignment horizontal="center" vertical="center" wrapText="1"/>
    </xf>
    <xf numFmtId="201" fontId="57" fillId="33" borderId="35" xfId="0" applyNumberFormat="1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203" fontId="57" fillId="33" borderId="35" xfId="0" applyNumberFormat="1" applyFont="1" applyFill="1" applyBorder="1" applyAlignment="1">
      <alignment horizontal="center" vertical="center" wrapText="1"/>
    </xf>
    <xf numFmtId="1" fontId="56" fillId="34" borderId="35" xfId="0" applyNumberFormat="1" applyFont="1" applyFill="1" applyBorder="1" applyAlignment="1">
      <alignment horizontal="center" vertical="center" wrapText="1"/>
    </xf>
    <xf numFmtId="202" fontId="56" fillId="34" borderId="35" xfId="0" applyNumberFormat="1" applyFont="1" applyFill="1" applyBorder="1" applyAlignment="1">
      <alignment horizontal="center" vertical="center" wrapText="1"/>
    </xf>
    <xf numFmtId="1" fontId="56" fillId="35" borderId="84" xfId="0" applyNumberFormat="1" applyFont="1" applyFill="1" applyBorder="1" applyAlignment="1">
      <alignment horizontal="center" vertical="center" wrapText="1"/>
    </xf>
    <xf numFmtId="1" fontId="56" fillId="35" borderId="66" xfId="0" applyNumberFormat="1" applyFont="1" applyFill="1" applyBorder="1" applyAlignment="1">
      <alignment horizontal="center" vertical="center" wrapText="1"/>
    </xf>
    <xf numFmtId="1" fontId="56" fillId="35" borderId="29" xfId="0" applyNumberFormat="1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justify" vertical="center" wrapText="1"/>
    </xf>
    <xf numFmtId="14" fontId="4" fillId="33" borderId="35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201" fontId="4" fillId="33" borderId="35" xfId="0" applyNumberFormat="1" applyFont="1" applyFill="1" applyBorder="1" applyAlignment="1">
      <alignment horizontal="center" vertical="center" wrapText="1"/>
    </xf>
    <xf numFmtId="1" fontId="56" fillId="35" borderId="23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justify" vertical="center" wrapText="1"/>
    </xf>
    <xf numFmtId="0" fontId="5" fillId="34" borderId="35" xfId="0" applyFont="1" applyFill="1" applyBorder="1" applyAlignment="1">
      <alignment horizontal="center" vertical="center" wrapText="1"/>
    </xf>
    <xf numFmtId="1" fontId="5" fillId="34" borderId="35" xfId="0" applyNumberFormat="1" applyFont="1" applyFill="1" applyBorder="1" applyAlignment="1">
      <alignment horizontal="center" vertical="center" wrapText="1"/>
    </xf>
    <xf numFmtId="1" fontId="5" fillId="35" borderId="84" xfId="0" applyNumberFormat="1" applyFont="1" applyFill="1" applyBorder="1" applyAlignment="1">
      <alignment horizontal="center" vertical="center" wrapText="1"/>
    </xf>
    <xf numFmtId="1" fontId="5" fillId="35" borderId="29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202" fontId="5" fillId="33" borderId="35" xfId="0" applyNumberFormat="1" applyFont="1" applyFill="1" applyBorder="1" applyAlignment="1">
      <alignment horizontal="center" vertical="center" wrapText="1"/>
    </xf>
    <xf numFmtId="202" fontId="5" fillId="35" borderId="84" xfId="0" applyNumberFormat="1" applyFont="1" applyFill="1" applyBorder="1" applyAlignment="1">
      <alignment horizontal="center" vertical="center" wrapText="1"/>
    </xf>
    <xf numFmtId="202" fontId="5" fillId="35" borderId="29" xfId="0" applyNumberFormat="1" applyFont="1" applyFill="1" applyBorder="1" applyAlignment="1">
      <alignment horizontal="center" vertical="center" wrapText="1"/>
    </xf>
    <xf numFmtId="202" fontId="5" fillId="35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201" fontId="57" fillId="33" borderId="34" xfId="0" applyNumberFormat="1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justify" vertical="center" wrapText="1"/>
    </xf>
    <xf numFmtId="201" fontId="4" fillId="33" borderId="34" xfId="0" applyNumberFormat="1" applyFont="1" applyFill="1" applyBorder="1" applyAlignment="1">
      <alignment horizontal="center" vertical="center" wrapText="1"/>
    </xf>
    <xf numFmtId="202" fontId="5" fillId="33" borderId="34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70" xfId="0" applyBorder="1" applyAlignment="1">
      <alignment horizontal="justify" vertical="center" wrapText="1"/>
    </xf>
    <xf numFmtId="0" fontId="57" fillId="33" borderId="61" xfId="0" applyFont="1" applyFill="1" applyBorder="1" applyAlignment="1">
      <alignment horizontal="justify" vertical="center" wrapText="1"/>
    </xf>
    <xf numFmtId="0" fontId="57" fillId="33" borderId="33" xfId="0" applyFont="1" applyFill="1" applyBorder="1" applyAlignment="1">
      <alignment horizontal="justify" vertical="center" wrapText="1"/>
    </xf>
    <xf numFmtId="0" fontId="4" fillId="33" borderId="55" xfId="0" applyFont="1" applyFill="1" applyBorder="1" applyAlignment="1">
      <alignment horizontal="justify" vertical="center" wrapText="1"/>
    </xf>
    <xf numFmtId="0" fontId="4" fillId="33" borderId="33" xfId="0" applyFont="1" applyFill="1" applyBorder="1" applyAlignment="1">
      <alignment horizontal="justify" vertical="center" wrapText="1"/>
    </xf>
    <xf numFmtId="0" fontId="4" fillId="33" borderId="61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justify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justify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80" zoomScaleNormal="75" zoomScaleSheetLayoutView="80" zoomScalePageLayoutView="0" workbookViewId="0" topLeftCell="A33">
      <selection activeCell="T39" sqref="T39:T46"/>
    </sheetView>
  </sheetViews>
  <sheetFormatPr defaultColWidth="9.140625" defaultRowHeight="12.75"/>
  <cols>
    <col min="1" max="1" width="13.28125" style="1" customWidth="1"/>
    <col min="2" max="2" width="45.57421875" style="2" customWidth="1"/>
    <col min="3" max="4" width="15.7109375" style="7" customWidth="1"/>
    <col min="5" max="5" width="11.8515625" style="5" customWidth="1"/>
    <col min="6" max="6" width="13.140625" style="1" customWidth="1"/>
    <col min="7" max="7" width="15.8515625" style="1" customWidth="1"/>
    <col min="8" max="8" width="13.7109375" style="1" customWidth="1"/>
    <col min="9" max="9" width="13.140625" style="1" customWidth="1"/>
    <col min="10" max="10" width="15.8515625" style="1" customWidth="1"/>
    <col min="11" max="11" width="26.00390625" style="1" customWidth="1"/>
    <col min="12" max="12" width="13.140625" style="34" customWidth="1"/>
    <col min="13" max="13" width="15.8515625" style="34" customWidth="1"/>
    <col min="14" max="14" width="21.7109375" style="47" customWidth="1"/>
    <col min="15" max="15" width="32.7109375" style="47" customWidth="1"/>
    <col min="16" max="16" width="19.421875" style="7" customWidth="1"/>
    <col min="17" max="17" width="13.140625" style="34" customWidth="1"/>
    <col min="18" max="18" width="15.8515625" style="34" customWidth="1"/>
    <col min="19" max="19" width="21.421875" style="1" customWidth="1"/>
    <col min="20" max="20" width="27.140625" style="145" customWidth="1"/>
    <col min="21" max="21" width="13.140625" style="34" customWidth="1"/>
    <col min="22" max="22" width="15.8515625" style="34" customWidth="1"/>
    <col min="23" max="23" width="22.28125" style="1" customWidth="1"/>
    <col min="24" max="24" width="13.140625" style="34" customWidth="1"/>
    <col min="25" max="25" width="15.8515625" style="34" customWidth="1"/>
    <col min="26" max="26" width="17.7109375" style="34" customWidth="1"/>
    <col min="27" max="27" width="15.28125" style="34" customWidth="1"/>
    <col min="28" max="28" width="16.7109375" style="34" customWidth="1"/>
    <col min="29" max="16384" width="9.140625" style="1" customWidth="1"/>
  </cols>
  <sheetData>
    <row r="1" spans="5:31" ht="31.5" customHeight="1">
      <c r="E1" s="250"/>
      <c r="F1" s="250"/>
      <c r="G1" s="250"/>
      <c r="H1" s="250"/>
      <c r="I1" s="250"/>
      <c r="J1" s="250"/>
      <c r="K1" s="250"/>
      <c r="X1" s="3"/>
      <c r="Y1" s="251" t="s">
        <v>28</v>
      </c>
      <c r="Z1" s="251"/>
      <c r="AA1" s="251"/>
      <c r="AB1" s="251"/>
      <c r="AC1" s="3"/>
      <c r="AD1" s="3"/>
      <c r="AE1" s="3"/>
    </row>
    <row r="2" spans="5:31" ht="33.75" customHeight="1">
      <c r="E2" s="250"/>
      <c r="F2" s="250"/>
      <c r="G2" s="250"/>
      <c r="H2" s="250"/>
      <c r="I2" s="250"/>
      <c r="J2" s="250"/>
      <c r="K2" s="250"/>
      <c r="X2" s="3"/>
      <c r="Y2" s="251" t="s">
        <v>60</v>
      </c>
      <c r="Z2" s="251"/>
      <c r="AA2" s="251"/>
      <c r="AB2" s="251"/>
      <c r="AC2" s="3"/>
      <c r="AD2" s="3"/>
      <c r="AE2" s="3"/>
    </row>
    <row r="3" spans="5:31" ht="15.75" customHeight="1">
      <c r="E3" s="250"/>
      <c r="F3" s="252"/>
      <c r="G3" s="252"/>
      <c r="H3" s="253"/>
      <c r="I3" s="253"/>
      <c r="J3" s="253"/>
      <c r="K3" s="253"/>
      <c r="X3" s="3"/>
      <c r="Y3" s="251" t="s">
        <v>26</v>
      </c>
      <c r="Z3" s="251"/>
      <c r="AA3" s="251"/>
      <c r="AB3" s="251"/>
      <c r="AC3" s="3"/>
      <c r="AD3" s="3"/>
      <c r="AE3" s="3"/>
    </row>
    <row r="4" spans="5:31" ht="15.75">
      <c r="E4" s="250"/>
      <c r="F4" s="3"/>
      <c r="G4" s="3"/>
      <c r="H4" s="3"/>
      <c r="I4" s="3"/>
      <c r="J4" s="3"/>
      <c r="K4" s="3"/>
      <c r="X4" s="47"/>
      <c r="Y4" s="47"/>
      <c r="AB4" s="2"/>
      <c r="AC4" s="34"/>
      <c r="AD4" s="34"/>
      <c r="AE4" s="2"/>
    </row>
    <row r="5" spans="5:31" ht="15.75">
      <c r="E5" s="250"/>
      <c r="F5" s="250"/>
      <c r="G5" s="250"/>
      <c r="H5" s="250"/>
      <c r="I5" s="250"/>
      <c r="J5" s="250"/>
      <c r="K5" s="250"/>
      <c r="X5" s="3"/>
      <c r="Y5" s="251" t="s">
        <v>27</v>
      </c>
      <c r="Z5" s="251"/>
      <c r="AA5" s="251"/>
      <c r="AB5" s="251"/>
      <c r="AC5" s="3"/>
      <c r="AD5" s="3"/>
      <c r="AE5" s="3"/>
    </row>
    <row r="6" spans="2:11" ht="15.75">
      <c r="B6" s="158"/>
      <c r="E6" s="158"/>
      <c r="F6" s="158"/>
      <c r="G6" s="158"/>
      <c r="H6" s="158"/>
      <c r="I6" s="158"/>
      <c r="J6" s="158"/>
      <c r="K6" s="158"/>
    </row>
    <row r="7" spans="1:28" ht="15.75">
      <c r="A7" s="254" t="s">
        <v>29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1"/>
    </row>
    <row r="8" spans="1:8" ht="15.75" customHeight="1" thickBot="1">
      <c r="A8" s="255"/>
      <c r="B8" s="255"/>
      <c r="C8" s="255"/>
      <c r="D8" s="255"/>
      <c r="E8" s="255"/>
      <c r="F8" s="255"/>
      <c r="G8" s="255"/>
      <c r="H8" s="255"/>
    </row>
    <row r="9" spans="1:28" ht="168" customHeight="1">
      <c r="A9" s="256" t="s">
        <v>75</v>
      </c>
      <c r="B9" s="258" t="s">
        <v>52</v>
      </c>
      <c r="C9" s="260" t="s">
        <v>40</v>
      </c>
      <c r="D9" s="262" t="s">
        <v>39</v>
      </c>
      <c r="E9" s="264" t="s">
        <v>56</v>
      </c>
      <c r="F9" s="265"/>
      <c r="G9" s="266"/>
      <c r="H9" s="264" t="s">
        <v>37</v>
      </c>
      <c r="I9" s="265"/>
      <c r="J9" s="266"/>
      <c r="K9" s="264" t="s">
        <v>38</v>
      </c>
      <c r="L9" s="265"/>
      <c r="M9" s="266"/>
      <c r="N9" s="264" t="s">
        <v>57</v>
      </c>
      <c r="O9" s="265"/>
      <c r="P9" s="265"/>
      <c r="Q9" s="265"/>
      <c r="R9" s="265"/>
      <c r="S9" s="269" t="s">
        <v>61</v>
      </c>
      <c r="T9" s="270"/>
      <c r="U9" s="270"/>
      <c r="V9" s="271"/>
      <c r="W9" s="264" t="s">
        <v>67</v>
      </c>
      <c r="X9" s="265"/>
      <c r="Y9" s="266"/>
      <c r="Z9" s="272" t="s">
        <v>76</v>
      </c>
      <c r="AA9" s="264" t="s">
        <v>77</v>
      </c>
      <c r="AB9" s="275" t="s">
        <v>81</v>
      </c>
    </row>
    <row r="10" spans="1:28" ht="134.25" customHeight="1">
      <c r="A10" s="257"/>
      <c r="B10" s="259"/>
      <c r="C10" s="261"/>
      <c r="D10" s="263"/>
      <c r="E10" s="4" t="s">
        <v>78</v>
      </c>
      <c r="F10" s="103" t="s">
        <v>68</v>
      </c>
      <c r="G10" s="110" t="s">
        <v>80</v>
      </c>
      <c r="H10" s="163" t="s">
        <v>79</v>
      </c>
      <c r="I10" s="164" t="s">
        <v>68</v>
      </c>
      <c r="J10" s="154" t="s">
        <v>80</v>
      </c>
      <c r="K10" s="4" t="s">
        <v>83</v>
      </c>
      <c r="L10" s="103" t="s">
        <v>69</v>
      </c>
      <c r="M10" s="110" t="s">
        <v>80</v>
      </c>
      <c r="N10" s="129" t="s">
        <v>70</v>
      </c>
      <c r="O10" s="130" t="s">
        <v>82</v>
      </c>
      <c r="P10" s="160" t="s">
        <v>58</v>
      </c>
      <c r="Q10" s="160" t="s">
        <v>71</v>
      </c>
      <c r="R10" s="49" t="s">
        <v>80</v>
      </c>
      <c r="S10" s="4" t="s">
        <v>62</v>
      </c>
      <c r="T10" s="164" t="s">
        <v>63</v>
      </c>
      <c r="U10" s="164" t="s">
        <v>72</v>
      </c>
      <c r="V10" s="50" t="s">
        <v>80</v>
      </c>
      <c r="W10" s="57" t="s">
        <v>84</v>
      </c>
      <c r="X10" s="56" t="s">
        <v>69</v>
      </c>
      <c r="Y10" s="50" t="s">
        <v>80</v>
      </c>
      <c r="Z10" s="273"/>
      <c r="AA10" s="274"/>
      <c r="AB10" s="276"/>
    </row>
    <row r="11" spans="1:28" ht="18" customHeight="1">
      <c r="A11" s="277" t="s">
        <v>53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9"/>
      <c r="L11" s="279"/>
      <c r="M11" s="279"/>
      <c r="N11" s="278"/>
      <c r="O11" s="278"/>
      <c r="P11" s="278"/>
      <c r="Q11" s="278"/>
      <c r="R11" s="280"/>
      <c r="S11" s="281"/>
      <c r="T11" s="281"/>
      <c r="U11" s="281"/>
      <c r="V11" s="280"/>
      <c r="W11" s="278"/>
      <c r="X11" s="278"/>
      <c r="Y11" s="278"/>
      <c r="Z11" s="278"/>
      <c r="AA11" s="278"/>
      <c r="AB11" s="282"/>
    </row>
    <row r="12" spans="1:28" s="70" customFormat="1" ht="48.75" customHeight="1">
      <c r="A12" s="58">
        <v>1</v>
      </c>
      <c r="B12" s="59" t="s">
        <v>1</v>
      </c>
      <c r="C12" s="60">
        <v>44306</v>
      </c>
      <c r="D12" s="61" t="s">
        <v>158</v>
      </c>
      <c r="E12" s="62">
        <v>0</v>
      </c>
      <c r="F12" s="105">
        <v>20</v>
      </c>
      <c r="G12" s="104">
        <f>20*F12/95</f>
        <v>4.2105263157894735</v>
      </c>
      <c r="H12" s="62">
        <v>4.7</v>
      </c>
      <c r="I12" s="105">
        <v>0</v>
      </c>
      <c r="J12" s="95">
        <f>20*I12/95</f>
        <v>0</v>
      </c>
      <c r="K12" s="63" t="s">
        <v>73</v>
      </c>
      <c r="L12" s="111">
        <v>0</v>
      </c>
      <c r="M12" s="66">
        <f>10*L12/95</f>
        <v>0</v>
      </c>
      <c r="N12" s="132" t="s">
        <v>59</v>
      </c>
      <c r="O12" s="64" t="s">
        <v>59</v>
      </c>
      <c r="P12" s="65"/>
      <c r="Q12" s="77">
        <v>15</v>
      </c>
      <c r="R12" s="122">
        <f>20*Q12/95</f>
        <v>3.1578947368421053</v>
      </c>
      <c r="S12" s="67"/>
      <c r="T12" s="146" t="s">
        <v>64</v>
      </c>
      <c r="U12" s="65">
        <v>0</v>
      </c>
      <c r="V12" s="66">
        <f>20*U12/95</f>
        <v>0</v>
      </c>
      <c r="W12" s="64" t="s">
        <v>74</v>
      </c>
      <c r="X12" s="65">
        <v>0</v>
      </c>
      <c r="Y12" s="66">
        <f>X12*10/95</f>
        <v>0</v>
      </c>
      <c r="Z12" s="69">
        <v>95</v>
      </c>
      <c r="AA12" s="69">
        <f aca="true" t="shared" si="0" ref="AA12:AB35">F12+I12+L12+Q12+U12+X12</f>
        <v>35</v>
      </c>
      <c r="AB12" s="92">
        <f t="shared" si="0"/>
        <v>7.368421052631579</v>
      </c>
    </row>
    <row r="13" spans="1:28" s="70" customFormat="1" ht="48.75" customHeight="1">
      <c r="A13" s="71">
        <f>A12+1</f>
        <v>2</v>
      </c>
      <c r="B13" s="72" t="s">
        <v>0</v>
      </c>
      <c r="C13" s="73">
        <v>44368</v>
      </c>
      <c r="D13" s="74" t="s">
        <v>158</v>
      </c>
      <c r="E13" s="75">
        <v>0</v>
      </c>
      <c r="F13" s="105">
        <v>20</v>
      </c>
      <c r="G13" s="104">
        <f>20*F13/95</f>
        <v>4.2105263157894735</v>
      </c>
      <c r="H13" s="75">
        <v>3.9</v>
      </c>
      <c r="I13" s="105">
        <v>10</v>
      </c>
      <c r="J13" s="104">
        <f>20*I13/95</f>
        <v>2.1052631578947367</v>
      </c>
      <c r="K13" s="63" t="s">
        <v>73</v>
      </c>
      <c r="L13" s="111">
        <v>0</v>
      </c>
      <c r="M13" s="66">
        <f aca="true" t="shared" si="1" ref="M13:M46">10*L13/95</f>
        <v>0</v>
      </c>
      <c r="N13" s="132" t="s">
        <v>59</v>
      </c>
      <c r="O13" s="76" t="s">
        <v>59</v>
      </c>
      <c r="P13" s="77"/>
      <c r="Q13" s="77">
        <v>15</v>
      </c>
      <c r="R13" s="122">
        <f aca="true" t="shared" si="2" ref="R13:R46">20*Q13/95</f>
        <v>3.1578947368421053</v>
      </c>
      <c r="S13" s="78"/>
      <c r="T13" s="147" t="s">
        <v>65</v>
      </c>
      <c r="U13" s="77">
        <v>0</v>
      </c>
      <c r="V13" s="66">
        <f aca="true" t="shared" si="3" ref="V13:V46">20*U13/95</f>
        <v>0</v>
      </c>
      <c r="W13" s="64" t="s">
        <v>74</v>
      </c>
      <c r="X13" s="77">
        <v>0</v>
      </c>
      <c r="Y13" s="66">
        <f aca="true" t="shared" si="4" ref="Y13:Y46">X13*10/95</f>
        <v>0</v>
      </c>
      <c r="Z13" s="69">
        <v>95</v>
      </c>
      <c r="AA13" s="69">
        <f t="shared" si="0"/>
        <v>45</v>
      </c>
      <c r="AB13" s="92">
        <f t="shared" si="0"/>
        <v>9.473684210526315</v>
      </c>
    </row>
    <row r="14" spans="1:28" s="70" customFormat="1" ht="48.75" customHeight="1" thickBot="1">
      <c r="A14" s="79">
        <f>A13+1</f>
        <v>3</v>
      </c>
      <c r="B14" s="80" t="s">
        <v>10</v>
      </c>
      <c r="C14" s="81">
        <v>43195</v>
      </c>
      <c r="D14" s="82" t="s">
        <v>49</v>
      </c>
      <c r="E14" s="83">
        <v>0</v>
      </c>
      <c r="F14" s="106">
        <v>20</v>
      </c>
      <c r="G14" s="104">
        <f>20*F14/95</f>
        <v>4.2105263157894735</v>
      </c>
      <c r="H14" s="83">
        <v>4.6</v>
      </c>
      <c r="I14" s="106">
        <v>0</v>
      </c>
      <c r="J14" s="95">
        <f>20*I14/95</f>
        <v>0</v>
      </c>
      <c r="K14" s="85" t="s">
        <v>73</v>
      </c>
      <c r="L14" s="116">
        <v>0</v>
      </c>
      <c r="M14" s="87">
        <f t="shared" si="1"/>
        <v>0</v>
      </c>
      <c r="N14" s="133" t="s">
        <v>59</v>
      </c>
      <c r="O14" s="84" t="s">
        <v>59</v>
      </c>
      <c r="P14" s="86"/>
      <c r="Q14" s="86">
        <v>15</v>
      </c>
      <c r="R14" s="125">
        <f t="shared" si="2"/>
        <v>3.1578947368421053</v>
      </c>
      <c r="S14" s="88"/>
      <c r="T14" s="148" t="s">
        <v>64</v>
      </c>
      <c r="U14" s="86">
        <v>0</v>
      </c>
      <c r="V14" s="87">
        <f t="shared" si="3"/>
        <v>0</v>
      </c>
      <c r="W14" s="84" t="s">
        <v>74</v>
      </c>
      <c r="X14" s="86">
        <v>0</v>
      </c>
      <c r="Y14" s="87">
        <f t="shared" si="4"/>
        <v>0</v>
      </c>
      <c r="Z14" s="89">
        <v>95</v>
      </c>
      <c r="AA14" s="89">
        <f t="shared" si="0"/>
        <v>35</v>
      </c>
      <c r="AB14" s="93">
        <f t="shared" si="0"/>
        <v>7.368421052631579</v>
      </c>
    </row>
    <row r="15" spans="1:28" ht="77.25" customHeight="1" thickBot="1" thickTop="1">
      <c r="A15" s="156">
        <f aca="true" t="shared" si="5" ref="A15:A35">A14+1</f>
        <v>4</v>
      </c>
      <c r="B15" s="12" t="s">
        <v>31</v>
      </c>
      <c r="C15" s="33">
        <v>43147</v>
      </c>
      <c r="D15" s="21" t="s">
        <v>49</v>
      </c>
      <c r="E15" s="20"/>
      <c r="F15" s="40"/>
      <c r="G15" s="96"/>
      <c r="H15" s="20"/>
      <c r="I15" s="40"/>
      <c r="J15" s="96"/>
      <c r="K15" s="85" t="s">
        <v>73</v>
      </c>
      <c r="L15" s="117">
        <v>0</v>
      </c>
      <c r="M15" s="140">
        <f t="shared" si="1"/>
        <v>0</v>
      </c>
      <c r="N15" s="139" t="s">
        <v>59</v>
      </c>
      <c r="O15" s="46" t="s">
        <v>59</v>
      </c>
      <c r="P15" s="37"/>
      <c r="Q15" s="37">
        <v>15</v>
      </c>
      <c r="R15" s="126">
        <f t="shared" si="2"/>
        <v>3.1578947368421053</v>
      </c>
      <c r="S15" s="24"/>
      <c r="T15" s="159" t="s">
        <v>64</v>
      </c>
      <c r="U15" s="37">
        <v>0</v>
      </c>
      <c r="V15" s="127">
        <f t="shared" si="3"/>
        <v>0</v>
      </c>
      <c r="W15" s="40" t="s">
        <v>74</v>
      </c>
      <c r="X15" s="37">
        <v>0</v>
      </c>
      <c r="Y15" s="128">
        <f t="shared" si="4"/>
        <v>0</v>
      </c>
      <c r="Z15" s="118">
        <v>95</v>
      </c>
      <c r="AA15" s="55">
        <f t="shared" si="0"/>
        <v>15</v>
      </c>
      <c r="AB15" s="131">
        <f t="shared" si="0"/>
        <v>3.1578947368421053</v>
      </c>
    </row>
    <row r="16" spans="1:28" ht="48.75" customHeight="1" thickTop="1">
      <c r="A16" s="9">
        <f t="shared" si="5"/>
        <v>5</v>
      </c>
      <c r="B16" s="13" t="s">
        <v>30</v>
      </c>
      <c r="C16" s="30">
        <v>43580</v>
      </c>
      <c r="D16" s="23" t="s">
        <v>45</v>
      </c>
      <c r="E16" s="22"/>
      <c r="F16" s="107"/>
      <c r="G16" s="97"/>
      <c r="H16" s="22"/>
      <c r="I16" s="107"/>
      <c r="J16" s="100"/>
      <c r="K16" s="91" t="s">
        <v>73</v>
      </c>
      <c r="L16" s="114">
        <v>0</v>
      </c>
      <c r="M16" s="68">
        <f t="shared" si="1"/>
        <v>0</v>
      </c>
      <c r="N16" s="135" t="s">
        <v>59</v>
      </c>
      <c r="O16" s="44" t="s">
        <v>59</v>
      </c>
      <c r="P16" s="6"/>
      <c r="Q16" s="6">
        <v>15</v>
      </c>
      <c r="R16" s="124">
        <f t="shared" si="2"/>
        <v>3.1578947368421053</v>
      </c>
      <c r="S16" s="25"/>
      <c r="T16" s="149" t="s">
        <v>64</v>
      </c>
      <c r="U16" s="6">
        <v>0</v>
      </c>
      <c r="V16" s="68">
        <f t="shared" si="3"/>
        <v>0</v>
      </c>
      <c r="W16" s="41" t="s">
        <v>74</v>
      </c>
      <c r="X16" s="6">
        <v>0</v>
      </c>
      <c r="Y16" s="68">
        <f t="shared" si="4"/>
        <v>0</v>
      </c>
      <c r="Z16" s="69">
        <v>95</v>
      </c>
      <c r="AA16" s="53">
        <f t="shared" si="0"/>
        <v>15</v>
      </c>
      <c r="AB16" s="92">
        <f t="shared" si="0"/>
        <v>3.1578947368421053</v>
      </c>
    </row>
    <row r="17" spans="1:28" ht="48.75" customHeight="1">
      <c r="A17" s="4">
        <f t="shared" si="5"/>
        <v>6</v>
      </c>
      <c r="B17" s="14" t="s">
        <v>33</v>
      </c>
      <c r="C17" s="28">
        <v>44267</v>
      </c>
      <c r="D17" s="23" t="s">
        <v>159</v>
      </c>
      <c r="E17" s="161"/>
      <c r="F17" s="108"/>
      <c r="G17" s="98"/>
      <c r="H17" s="161"/>
      <c r="I17" s="108"/>
      <c r="J17" s="98"/>
      <c r="K17" s="63" t="s">
        <v>73</v>
      </c>
      <c r="L17" s="164">
        <v>0</v>
      </c>
      <c r="M17" s="66">
        <f t="shared" si="1"/>
        <v>0</v>
      </c>
      <c r="N17" s="136" t="s">
        <v>59</v>
      </c>
      <c r="O17" s="43" t="s">
        <v>59</v>
      </c>
      <c r="P17" s="35"/>
      <c r="Q17" s="35">
        <v>15</v>
      </c>
      <c r="R17" s="122">
        <f t="shared" si="2"/>
        <v>3.1578947368421053</v>
      </c>
      <c r="S17" s="18"/>
      <c r="T17" s="150" t="s">
        <v>64</v>
      </c>
      <c r="U17" s="35">
        <v>0</v>
      </c>
      <c r="V17" s="66">
        <f t="shared" si="3"/>
        <v>0</v>
      </c>
      <c r="W17" s="41" t="s">
        <v>74</v>
      </c>
      <c r="X17" s="35">
        <v>0</v>
      </c>
      <c r="Y17" s="66">
        <f t="shared" si="4"/>
        <v>0</v>
      </c>
      <c r="Z17" s="69">
        <v>95</v>
      </c>
      <c r="AA17" s="53">
        <f t="shared" si="0"/>
        <v>15</v>
      </c>
      <c r="AB17" s="92">
        <f t="shared" si="0"/>
        <v>3.1578947368421053</v>
      </c>
    </row>
    <row r="18" spans="1:28" ht="48.75" customHeight="1" thickBot="1">
      <c r="A18" s="4">
        <f t="shared" si="5"/>
        <v>7</v>
      </c>
      <c r="B18" s="15" t="s">
        <v>34</v>
      </c>
      <c r="C18" s="32">
        <v>43886</v>
      </c>
      <c r="D18" s="29" t="s">
        <v>44</v>
      </c>
      <c r="E18" s="167"/>
      <c r="F18" s="51"/>
      <c r="G18" s="99"/>
      <c r="H18" s="167"/>
      <c r="I18" s="51"/>
      <c r="J18" s="99"/>
      <c r="K18" s="85" t="s">
        <v>73</v>
      </c>
      <c r="L18" s="112">
        <v>0</v>
      </c>
      <c r="M18" s="87">
        <f t="shared" si="1"/>
        <v>0</v>
      </c>
      <c r="N18" s="137" t="s">
        <v>59</v>
      </c>
      <c r="O18" s="45" t="s">
        <v>59</v>
      </c>
      <c r="P18" s="36"/>
      <c r="Q18" s="36">
        <v>15</v>
      </c>
      <c r="R18" s="125">
        <f t="shared" si="2"/>
        <v>3.1578947368421053</v>
      </c>
      <c r="S18" s="19"/>
      <c r="T18" s="151" t="s">
        <v>65</v>
      </c>
      <c r="U18" s="36">
        <v>0</v>
      </c>
      <c r="V18" s="87">
        <f t="shared" si="3"/>
        <v>0</v>
      </c>
      <c r="W18" s="39" t="s">
        <v>74</v>
      </c>
      <c r="X18" s="36">
        <v>0</v>
      </c>
      <c r="Y18" s="87">
        <f t="shared" si="4"/>
        <v>0</v>
      </c>
      <c r="Z18" s="89">
        <v>95</v>
      </c>
      <c r="AA18" s="54">
        <f t="shared" si="0"/>
        <v>15</v>
      </c>
      <c r="AB18" s="93">
        <f t="shared" si="0"/>
        <v>3.1578947368421053</v>
      </c>
    </row>
    <row r="19" spans="1:28" ht="60.75" customHeight="1" thickTop="1">
      <c r="A19" s="4">
        <f t="shared" si="5"/>
        <v>8</v>
      </c>
      <c r="B19" s="16" t="s">
        <v>18</v>
      </c>
      <c r="C19" s="30">
        <v>44088</v>
      </c>
      <c r="D19" s="31" t="s">
        <v>42</v>
      </c>
      <c r="E19" s="22"/>
      <c r="F19" s="107"/>
      <c r="G19" s="97"/>
      <c r="H19" s="22"/>
      <c r="I19" s="107"/>
      <c r="J19" s="100"/>
      <c r="K19" s="91" t="s">
        <v>73</v>
      </c>
      <c r="L19" s="114">
        <v>0</v>
      </c>
      <c r="M19" s="68">
        <f t="shared" si="1"/>
        <v>0</v>
      </c>
      <c r="N19" s="135" t="s">
        <v>59</v>
      </c>
      <c r="O19" s="44" t="s">
        <v>59</v>
      </c>
      <c r="P19" s="6"/>
      <c r="Q19" s="6">
        <v>15</v>
      </c>
      <c r="R19" s="124">
        <f t="shared" si="2"/>
        <v>3.1578947368421053</v>
      </c>
      <c r="S19" s="25"/>
      <c r="T19" s="152" t="s">
        <v>65</v>
      </c>
      <c r="U19" s="6">
        <v>0</v>
      </c>
      <c r="V19" s="68">
        <f t="shared" si="3"/>
        <v>0</v>
      </c>
      <c r="W19" s="41" t="s">
        <v>74</v>
      </c>
      <c r="X19" s="6">
        <v>0</v>
      </c>
      <c r="Y19" s="68">
        <f t="shared" si="4"/>
        <v>0</v>
      </c>
      <c r="Z19" s="69">
        <v>95</v>
      </c>
      <c r="AA19" s="53">
        <f t="shared" si="0"/>
        <v>15</v>
      </c>
      <c r="AB19" s="92">
        <f t="shared" si="0"/>
        <v>3.1578947368421053</v>
      </c>
    </row>
    <row r="20" spans="1:28" ht="60.75" customHeight="1">
      <c r="A20" s="4">
        <f t="shared" si="5"/>
        <v>9</v>
      </c>
      <c r="B20" s="10" t="s">
        <v>7</v>
      </c>
      <c r="C20" s="28">
        <v>43521</v>
      </c>
      <c r="D20" s="23" t="s">
        <v>45</v>
      </c>
      <c r="E20" s="161"/>
      <c r="F20" s="108"/>
      <c r="G20" s="98"/>
      <c r="H20" s="161"/>
      <c r="I20" s="108"/>
      <c r="J20" s="98"/>
      <c r="K20" s="63" t="s">
        <v>73</v>
      </c>
      <c r="L20" s="164">
        <v>0</v>
      </c>
      <c r="M20" s="66">
        <f t="shared" si="1"/>
        <v>0</v>
      </c>
      <c r="N20" s="136" t="s">
        <v>59</v>
      </c>
      <c r="O20" s="43" t="s">
        <v>59</v>
      </c>
      <c r="P20" s="35"/>
      <c r="Q20" s="35">
        <v>15</v>
      </c>
      <c r="R20" s="122">
        <f t="shared" si="2"/>
        <v>3.1578947368421053</v>
      </c>
      <c r="S20" s="18"/>
      <c r="T20" s="149" t="s">
        <v>64</v>
      </c>
      <c r="U20" s="35">
        <v>0</v>
      </c>
      <c r="V20" s="66">
        <f t="shared" si="3"/>
        <v>0</v>
      </c>
      <c r="W20" s="41" t="s">
        <v>74</v>
      </c>
      <c r="X20" s="35">
        <v>0</v>
      </c>
      <c r="Y20" s="66">
        <f t="shared" si="4"/>
        <v>0</v>
      </c>
      <c r="Z20" s="69">
        <v>95</v>
      </c>
      <c r="AA20" s="53">
        <f t="shared" si="0"/>
        <v>15</v>
      </c>
      <c r="AB20" s="92">
        <f t="shared" si="0"/>
        <v>3.1578947368421053</v>
      </c>
    </row>
    <row r="21" spans="1:28" ht="60.75" customHeight="1">
      <c r="A21" s="4">
        <f t="shared" si="5"/>
        <v>10</v>
      </c>
      <c r="B21" s="10" t="s">
        <v>8</v>
      </c>
      <c r="C21" s="28">
        <v>43390</v>
      </c>
      <c r="D21" s="23" t="s">
        <v>51</v>
      </c>
      <c r="E21" s="161"/>
      <c r="F21" s="108"/>
      <c r="G21" s="98"/>
      <c r="H21" s="161"/>
      <c r="I21" s="108"/>
      <c r="J21" s="98"/>
      <c r="K21" s="63" t="s">
        <v>73</v>
      </c>
      <c r="L21" s="164">
        <v>0</v>
      </c>
      <c r="M21" s="66">
        <f t="shared" si="1"/>
        <v>0</v>
      </c>
      <c r="N21" s="136" t="s">
        <v>59</v>
      </c>
      <c r="O21" s="43" t="s">
        <v>59</v>
      </c>
      <c r="P21" s="35"/>
      <c r="Q21" s="35">
        <v>15</v>
      </c>
      <c r="R21" s="122">
        <f t="shared" si="2"/>
        <v>3.1578947368421053</v>
      </c>
      <c r="S21" s="18"/>
      <c r="T21" s="150" t="s">
        <v>64</v>
      </c>
      <c r="U21" s="35">
        <v>0</v>
      </c>
      <c r="V21" s="66">
        <f t="shared" si="3"/>
        <v>0</v>
      </c>
      <c r="W21" s="41" t="s">
        <v>74</v>
      </c>
      <c r="X21" s="35">
        <v>0</v>
      </c>
      <c r="Y21" s="66">
        <f t="shared" si="4"/>
        <v>0</v>
      </c>
      <c r="Z21" s="69">
        <v>95</v>
      </c>
      <c r="AA21" s="53">
        <f t="shared" si="0"/>
        <v>15</v>
      </c>
      <c r="AB21" s="92">
        <f t="shared" si="0"/>
        <v>3.1578947368421053</v>
      </c>
    </row>
    <row r="22" spans="1:28" ht="60.75" customHeight="1">
      <c r="A22" s="4">
        <f t="shared" si="5"/>
        <v>11</v>
      </c>
      <c r="B22" s="10" t="s">
        <v>19</v>
      </c>
      <c r="C22" s="28">
        <v>43271</v>
      </c>
      <c r="D22" s="23" t="s">
        <v>50</v>
      </c>
      <c r="E22" s="161"/>
      <c r="F22" s="108"/>
      <c r="G22" s="98"/>
      <c r="H22" s="161"/>
      <c r="I22" s="108"/>
      <c r="J22" s="98"/>
      <c r="K22" s="63" t="s">
        <v>73</v>
      </c>
      <c r="L22" s="164">
        <v>0</v>
      </c>
      <c r="M22" s="66">
        <f t="shared" si="1"/>
        <v>0</v>
      </c>
      <c r="N22" s="136" t="s">
        <v>59</v>
      </c>
      <c r="O22" s="43" t="s">
        <v>59</v>
      </c>
      <c r="P22" s="35"/>
      <c r="Q22" s="35">
        <v>15</v>
      </c>
      <c r="R22" s="122">
        <f t="shared" si="2"/>
        <v>3.1578947368421053</v>
      </c>
      <c r="S22" s="18"/>
      <c r="T22" s="150" t="s">
        <v>64</v>
      </c>
      <c r="U22" s="35">
        <v>0</v>
      </c>
      <c r="V22" s="66">
        <f t="shared" si="3"/>
        <v>0</v>
      </c>
      <c r="W22" s="41" t="s">
        <v>74</v>
      </c>
      <c r="X22" s="35">
        <v>0</v>
      </c>
      <c r="Y22" s="66">
        <f t="shared" si="4"/>
        <v>0</v>
      </c>
      <c r="Z22" s="69">
        <v>95</v>
      </c>
      <c r="AA22" s="53">
        <f t="shared" si="0"/>
        <v>15</v>
      </c>
      <c r="AB22" s="92">
        <f t="shared" si="0"/>
        <v>3.1578947368421053</v>
      </c>
    </row>
    <row r="23" spans="1:28" ht="60.75" customHeight="1">
      <c r="A23" s="4">
        <f t="shared" si="5"/>
        <v>12</v>
      </c>
      <c r="B23" s="10" t="s">
        <v>20</v>
      </c>
      <c r="C23" s="28">
        <v>43235</v>
      </c>
      <c r="D23" s="23" t="s">
        <v>50</v>
      </c>
      <c r="E23" s="161"/>
      <c r="F23" s="108"/>
      <c r="G23" s="98"/>
      <c r="H23" s="161"/>
      <c r="I23" s="108"/>
      <c r="J23" s="98"/>
      <c r="K23" s="63" t="s">
        <v>73</v>
      </c>
      <c r="L23" s="164">
        <v>0</v>
      </c>
      <c r="M23" s="66">
        <f t="shared" si="1"/>
        <v>0</v>
      </c>
      <c r="N23" s="136" t="s">
        <v>59</v>
      </c>
      <c r="O23" s="43" t="s">
        <v>59</v>
      </c>
      <c r="P23" s="35"/>
      <c r="Q23" s="35">
        <v>15</v>
      </c>
      <c r="R23" s="122">
        <f t="shared" si="2"/>
        <v>3.1578947368421053</v>
      </c>
      <c r="S23" s="18"/>
      <c r="T23" s="150" t="s">
        <v>64</v>
      </c>
      <c r="U23" s="35">
        <v>0</v>
      </c>
      <c r="V23" s="66">
        <f t="shared" si="3"/>
        <v>0</v>
      </c>
      <c r="W23" s="41" t="s">
        <v>74</v>
      </c>
      <c r="X23" s="35">
        <v>0</v>
      </c>
      <c r="Y23" s="66">
        <f t="shared" si="4"/>
        <v>0</v>
      </c>
      <c r="Z23" s="69">
        <v>95</v>
      </c>
      <c r="AA23" s="53">
        <f t="shared" si="0"/>
        <v>15</v>
      </c>
      <c r="AB23" s="92">
        <f t="shared" si="0"/>
        <v>3.1578947368421053</v>
      </c>
    </row>
    <row r="24" spans="1:28" ht="76.5" customHeight="1">
      <c r="A24" s="4">
        <f t="shared" si="5"/>
        <v>13</v>
      </c>
      <c r="B24" s="10" t="s">
        <v>43</v>
      </c>
      <c r="C24" s="28">
        <v>43924</v>
      </c>
      <c r="D24" s="23" t="s">
        <v>44</v>
      </c>
      <c r="E24" s="161"/>
      <c r="F24" s="108"/>
      <c r="G24" s="98"/>
      <c r="H24" s="161"/>
      <c r="I24" s="108"/>
      <c r="J24" s="98"/>
      <c r="K24" s="63" t="s">
        <v>73</v>
      </c>
      <c r="L24" s="164">
        <v>0</v>
      </c>
      <c r="M24" s="66">
        <f t="shared" si="1"/>
        <v>0</v>
      </c>
      <c r="N24" s="136" t="s">
        <v>59</v>
      </c>
      <c r="O24" s="43" t="s">
        <v>59</v>
      </c>
      <c r="P24" s="35"/>
      <c r="Q24" s="35">
        <v>15</v>
      </c>
      <c r="R24" s="122">
        <f t="shared" si="2"/>
        <v>3.1578947368421053</v>
      </c>
      <c r="S24" s="18"/>
      <c r="T24" s="150" t="s">
        <v>64</v>
      </c>
      <c r="U24" s="35">
        <v>0</v>
      </c>
      <c r="V24" s="66">
        <f t="shared" si="3"/>
        <v>0</v>
      </c>
      <c r="W24" s="41" t="s">
        <v>74</v>
      </c>
      <c r="X24" s="35">
        <v>0</v>
      </c>
      <c r="Y24" s="66">
        <f t="shared" si="4"/>
        <v>0</v>
      </c>
      <c r="Z24" s="69">
        <v>95</v>
      </c>
      <c r="AA24" s="53">
        <f t="shared" si="0"/>
        <v>15</v>
      </c>
      <c r="AB24" s="92">
        <f t="shared" si="0"/>
        <v>3.1578947368421053</v>
      </c>
    </row>
    <row r="25" spans="1:28" ht="48.75" customHeight="1" thickBot="1">
      <c r="A25" s="4">
        <f t="shared" si="5"/>
        <v>14</v>
      </c>
      <c r="B25" s="11" t="s">
        <v>21</v>
      </c>
      <c r="C25" s="32">
        <v>43182</v>
      </c>
      <c r="D25" s="157" t="s">
        <v>49</v>
      </c>
      <c r="E25" s="167"/>
      <c r="F25" s="51"/>
      <c r="G25" s="99"/>
      <c r="H25" s="167"/>
      <c r="I25" s="51"/>
      <c r="J25" s="99"/>
      <c r="K25" s="85" t="s">
        <v>73</v>
      </c>
      <c r="L25" s="112">
        <v>0</v>
      </c>
      <c r="M25" s="87">
        <f t="shared" si="1"/>
        <v>0</v>
      </c>
      <c r="N25" s="137" t="s">
        <v>59</v>
      </c>
      <c r="O25" s="45" t="s">
        <v>59</v>
      </c>
      <c r="P25" s="36"/>
      <c r="Q25" s="36">
        <v>15</v>
      </c>
      <c r="R25" s="125">
        <f t="shared" si="2"/>
        <v>3.1578947368421053</v>
      </c>
      <c r="S25" s="19"/>
      <c r="T25" s="151" t="s">
        <v>64</v>
      </c>
      <c r="U25" s="36">
        <v>0</v>
      </c>
      <c r="V25" s="87">
        <f t="shared" si="3"/>
        <v>0</v>
      </c>
      <c r="W25" s="39" t="s">
        <v>74</v>
      </c>
      <c r="X25" s="36">
        <v>0</v>
      </c>
      <c r="Y25" s="87">
        <f t="shared" si="4"/>
        <v>0</v>
      </c>
      <c r="Z25" s="89">
        <v>95</v>
      </c>
      <c r="AA25" s="54">
        <f t="shared" si="0"/>
        <v>15</v>
      </c>
      <c r="AB25" s="93">
        <f t="shared" si="0"/>
        <v>3.1578947368421053</v>
      </c>
    </row>
    <row r="26" spans="1:28" ht="60.75" customHeight="1" thickTop="1">
      <c r="A26" s="4">
        <f t="shared" si="5"/>
        <v>15</v>
      </c>
      <c r="B26" s="16" t="s">
        <v>35</v>
      </c>
      <c r="C26" s="30">
        <v>44167</v>
      </c>
      <c r="D26" s="27" t="s">
        <v>41</v>
      </c>
      <c r="E26" s="22"/>
      <c r="F26" s="108"/>
      <c r="G26" s="100"/>
      <c r="H26" s="22"/>
      <c r="I26" s="107"/>
      <c r="J26" s="100"/>
      <c r="K26" s="91" t="s">
        <v>73</v>
      </c>
      <c r="L26" s="114">
        <v>0</v>
      </c>
      <c r="M26" s="68">
        <f t="shared" si="1"/>
        <v>0</v>
      </c>
      <c r="N26" s="135" t="s">
        <v>59</v>
      </c>
      <c r="O26" s="44" t="s">
        <v>59</v>
      </c>
      <c r="P26" s="6"/>
      <c r="Q26" s="6">
        <v>15</v>
      </c>
      <c r="R26" s="124">
        <f t="shared" si="2"/>
        <v>3.1578947368421053</v>
      </c>
      <c r="S26" s="25"/>
      <c r="T26" s="150" t="s">
        <v>64</v>
      </c>
      <c r="U26" s="6">
        <v>0</v>
      </c>
      <c r="V26" s="68">
        <f t="shared" si="3"/>
        <v>0</v>
      </c>
      <c r="W26" s="41" t="s">
        <v>74</v>
      </c>
      <c r="X26" s="6">
        <v>0</v>
      </c>
      <c r="Y26" s="68">
        <f t="shared" si="4"/>
        <v>0</v>
      </c>
      <c r="Z26" s="69">
        <v>95</v>
      </c>
      <c r="AA26" s="53">
        <f t="shared" si="0"/>
        <v>15</v>
      </c>
      <c r="AB26" s="92">
        <f t="shared" si="0"/>
        <v>3.1578947368421053</v>
      </c>
    </row>
    <row r="27" spans="1:28" ht="60.75" customHeight="1">
      <c r="A27" s="4">
        <f t="shared" si="5"/>
        <v>16</v>
      </c>
      <c r="B27" s="10" t="s">
        <v>2</v>
      </c>
      <c r="C27" s="28">
        <v>44007</v>
      </c>
      <c r="D27" s="27" t="s">
        <v>42</v>
      </c>
      <c r="E27" s="161"/>
      <c r="F27" s="108"/>
      <c r="G27" s="98"/>
      <c r="H27" s="161"/>
      <c r="I27" s="108"/>
      <c r="J27" s="98"/>
      <c r="K27" s="63" t="s">
        <v>73</v>
      </c>
      <c r="L27" s="164">
        <v>0</v>
      </c>
      <c r="M27" s="66">
        <f t="shared" si="1"/>
        <v>0</v>
      </c>
      <c r="N27" s="136" t="s">
        <v>59</v>
      </c>
      <c r="O27" s="43" t="s">
        <v>59</v>
      </c>
      <c r="P27" s="35"/>
      <c r="Q27" s="35">
        <v>15</v>
      </c>
      <c r="R27" s="122">
        <f t="shared" si="2"/>
        <v>3.1578947368421053</v>
      </c>
      <c r="S27" s="18"/>
      <c r="T27" s="150" t="s">
        <v>64</v>
      </c>
      <c r="U27" s="35">
        <v>0</v>
      </c>
      <c r="V27" s="66">
        <f t="shared" si="3"/>
        <v>0</v>
      </c>
      <c r="W27" s="41" t="s">
        <v>74</v>
      </c>
      <c r="X27" s="35">
        <v>0</v>
      </c>
      <c r="Y27" s="66">
        <f t="shared" si="4"/>
        <v>0</v>
      </c>
      <c r="Z27" s="69">
        <v>95</v>
      </c>
      <c r="AA27" s="53">
        <f t="shared" si="0"/>
        <v>15</v>
      </c>
      <c r="AB27" s="92">
        <f t="shared" si="0"/>
        <v>3.1578947368421053</v>
      </c>
    </row>
    <row r="28" spans="1:28" ht="60.75" customHeight="1">
      <c r="A28" s="4">
        <f t="shared" si="5"/>
        <v>17</v>
      </c>
      <c r="B28" s="10" t="s">
        <v>3</v>
      </c>
      <c r="C28" s="28">
        <v>43857</v>
      </c>
      <c r="D28" s="27" t="s">
        <v>48</v>
      </c>
      <c r="E28" s="161"/>
      <c r="F28" s="108"/>
      <c r="G28" s="98"/>
      <c r="H28" s="161"/>
      <c r="I28" s="108"/>
      <c r="J28" s="98"/>
      <c r="K28" s="63" t="s">
        <v>73</v>
      </c>
      <c r="L28" s="164">
        <v>0</v>
      </c>
      <c r="M28" s="66">
        <f t="shared" si="1"/>
        <v>0</v>
      </c>
      <c r="N28" s="136" t="s">
        <v>59</v>
      </c>
      <c r="O28" s="43" t="s">
        <v>59</v>
      </c>
      <c r="P28" s="35"/>
      <c r="Q28" s="35">
        <v>15</v>
      </c>
      <c r="R28" s="122">
        <f t="shared" si="2"/>
        <v>3.1578947368421053</v>
      </c>
      <c r="S28" s="18"/>
      <c r="T28" s="150" t="s">
        <v>64</v>
      </c>
      <c r="U28" s="35">
        <v>0</v>
      </c>
      <c r="V28" s="66">
        <f t="shared" si="3"/>
        <v>0</v>
      </c>
      <c r="W28" s="41" t="s">
        <v>74</v>
      </c>
      <c r="X28" s="35">
        <v>0</v>
      </c>
      <c r="Y28" s="66">
        <f t="shared" si="4"/>
        <v>0</v>
      </c>
      <c r="Z28" s="69">
        <v>95</v>
      </c>
      <c r="AA28" s="53">
        <f t="shared" si="0"/>
        <v>15</v>
      </c>
      <c r="AB28" s="92">
        <f t="shared" si="0"/>
        <v>3.1578947368421053</v>
      </c>
    </row>
    <row r="29" spans="1:28" ht="60.75" customHeight="1">
      <c r="A29" s="4">
        <f t="shared" si="5"/>
        <v>18</v>
      </c>
      <c r="B29" s="10" t="s">
        <v>22</v>
      </c>
      <c r="C29" s="28">
        <v>43658</v>
      </c>
      <c r="D29" s="23" t="s">
        <v>46</v>
      </c>
      <c r="E29" s="161"/>
      <c r="F29" s="108"/>
      <c r="G29" s="98"/>
      <c r="H29" s="161"/>
      <c r="I29" s="108"/>
      <c r="J29" s="98"/>
      <c r="K29" s="63" t="s">
        <v>73</v>
      </c>
      <c r="L29" s="164">
        <v>0</v>
      </c>
      <c r="M29" s="66">
        <f t="shared" si="1"/>
        <v>0</v>
      </c>
      <c r="N29" s="136" t="s">
        <v>59</v>
      </c>
      <c r="O29" s="43" t="s">
        <v>59</v>
      </c>
      <c r="P29" s="35"/>
      <c r="Q29" s="35">
        <v>15</v>
      </c>
      <c r="R29" s="122">
        <f t="shared" si="2"/>
        <v>3.1578947368421053</v>
      </c>
      <c r="S29" s="18"/>
      <c r="T29" s="150" t="s">
        <v>64</v>
      </c>
      <c r="U29" s="35">
        <v>0</v>
      </c>
      <c r="V29" s="66">
        <f t="shared" si="3"/>
        <v>0</v>
      </c>
      <c r="W29" s="41" t="s">
        <v>74</v>
      </c>
      <c r="X29" s="35">
        <v>0</v>
      </c>
      <c r="Y29" s="66">
        <f t="shared" si="4"/>
        <v>0</v>
      </c>
      <c r="Z29" s="69">
        <v>95</v>
      </c>
      <c r="AA29" s="53">
        <f t="shared" si="0"/>
        <v>15</v>
      </c>
      <c r="AB29" s="92">
        <f t="shared" si="0"/>
        <v>3.1578947368421053</v>
      </c>
    </row>
    <row r="30" spans="1:28" ht="60">
      <c r="A30" s="4">
        <f t="shared" si="5"/>
        <v>19</v>
      </c>
      <c r="B30" s="10" t="s">
        <v>36</v>
      </c>
      <c r="C30" s="28">
        <v>44132</v>
      </c>
      <c r="D30" s="27" t="s">
        <v>42</v>
      </c>
      <c r="E30" s="161"/>
      <c r="F30" s="108"/>
      <c r="G30" s="98"/>
      <c r="H30" s="161"/>
      <c r="I30" s="108"/>
      <c r="J30" s="98"/>
      <c r="K30" s="63" t="s">
        <v>73</v>
      </c>
      <c r="L30" s="164">
        <v>0</v>
      </c>
      <c r="M30" s="66">
        <f t="shared" si="1"/>
        <v>0</v>
      </c>
      <c r="N30" s="136" t="s">
        <v>59</v>
      </c>
      <c r="O30" s="43" t="s">
        <v>59</v>
      </c>
      <c r="P30" s="35"/>
      <c r="Q30" s="35">
        <v>15</v>
      </c>
      <c r="R30" s="122">
        <f t="shared" si="2"/>
        <v>3.1578947368421053</v>
      </c>
      <c r="S30" s="18"/>
      <c r="T30" s="150" t="s">
        <v>64</v>
      </c>
      <c r="U30" s="35">
        <v>0</v>
      </c>
      <c r="V30" s="66">
        <f t="shared" si="3"/>
        <v>0</v>
      </c>
      <c r="W30" s="41" t="s">
        <v>74</v>
      </c>
      <c r="X30" s="35">
        <v>0</v>
      </c>
      <c r="Y30" s="66">
        <f t="shared" si="4"/>
        <v>0</v>
      </c>
      <c r="Z30" s="69">
        <v>95</v>
      </c>
      <c r="AA30" s="53">
        <f t="shared" si="0"/>
        <v>15</v>
      </c>
      <c r="AB30" s="92">
        <f t="shared" si="0"/>
        <v>3.1578947368421053</v>
      </c>
    </row>
    <row r="31" spans="1:28" ht="60.75" customHeight="1">
      <c r="A31" s="4">
        <f t="shared" si="5"/>
        <v>20</v>
      </c>
      <c r="B31" s="10" t="s">
        <v>5</v>
      </c>
      <c r="C31" s="28">
        <v>44189</v>
      </c>
      <c r="D31" s="27" t="s">
        <v>41</v>
      </c>
      <c r="E31" s="161"/>
      <c r="F31" s="108"/>
      <c r="G31" s="98"/>
      <c r="H31" s="161"/>
      <c r="I31" s="108"/>
      <c r="J31" s="98"/>
      <c r="K31" s="63" t="s">
        <v>73</v>
      </c>
      <c r="L31" s="164">
        <v>0</v>
      </c>
      <c r="M31" s="66">
        <f t="shared" si="1"/>
        <v>0</v>
      </c>
      <c r="N31" s="136" t="s">
        <v>59</v>
      </c>
      <c r="O31" s="43" t="s">
        <v>59</v>
      </c>
      <c r="P31" s="35"/>
      <c r="Q31" s="35">
        <v>15</v>
      </c>
      <c r="R31" s="122">
        <f t="shared" si="2"/>
        <v>3.1578947368421053</v>
      </c>
      <c r="S31" s="18"/>
      <c r="T31" s="150" t="s">
        <v>66</v>
      </c>
      <c r="U31" s="35">
        <v>0</v>
      </c>
      <c r="V31" s="66">
        <f t="shared" si="3"/>
        <v>0</v>
      </c>
      <c r="W31" s="41" t="s">
        <v>74</v>
      </c>
      <c r="X31" s="35">
        <v>0</v>
      </c>
      <c r="Y31" s="66">
        <f t="shared" si="4"/>
        <v>0</v>
      </c>
      <c r="Z31" s="69">
        <v>95</v>
      </c>
      <c r="AA31" s="53">
        <f t="shared" si="0"/>
        <v>15</v>
      </c>
      <c r="AB31" s="92">
        <f t="shared" si="0"/>
        <v>3.1578947368421053</v>
      </c>
    </row>
    <row r="32" spans="1:28" ht="60.75" customHeight="1">
      <c r="A32" s="4">
        <f t="shared" si="5"/>
        <v>21</v>
      </c>
      <c r="B32" s="10" t="s">
        <v>4</v>
      </c>
      <c r="C32" s="28">
        <v>43550</v>
      </c>
      <c r="D32" s="23" t="s">
        <v>45</v>
      </c>
      <c r="E32" s="161"/>
      <c r="F32" s="108"/>
      <c r="G32" s="98"/>
      <c r="H32" s="161"/>
      <c r="I32" s="108"/>
      <c r="J32" s="98"/>
      <c r="K32" s="63" t="s">
        <v>73</v>
      </c>
      <c r="L32" s="164">
        <v>0</v>
      </c>
      <c r="M32" s="66">
        <f t="shared" si="1"/>
        <v>0</v>
      </c>
      <c r="N32" s="136" t="s">
        <v>59</v>
      </c>
      <c r="O32" s="43" t="s">
        <v>59</v>
      </c>
      <c r="P32" s="35"/>
      <c r="Q32" s="35">
        <v>15</v>
      </c>
      <c r="R32" s="122">
        <f t="shared" si="2"/>
        <v>3.1578947368421053</v>
      </c>
      <c r="S32" s="18"/>
      <c r="T32" s="150" t="s">
        <v>64</v>
      </c>
      <c r="U32" s="35">
        <v>0</v>
      </c>
      <c r="V32" s="66">
        <f t="shared" si="3"/>
        <v>0</v>
      </c>
      <c r="W32" s="41" t="s">
        <v>74</v>
      </c>
      <c r="X32" s="35">
        <v>0</v>
      </c>
      <c r="Y32" s="66">
        <f t="shared" si="4"/>
        <v>0</v>
      </c>
      <c r="Z32" s="69">
        <v>95</v>
      </c>
      <c r="AA32" s="53">
        <f t="shared" si="0"/>
        <v>15</v>
      </c>
      <c r="AB32" s="92">
        <f t="shared" si="0"/>
        <v>3.1578947368421053</v>
      </c>
    </row>
    <row r="33" spans="1:28" ht="60.75" customHeight="1">
      <c r="A33" s="4">
        <f t="shared" si="5"/>
        <v>22</v>
      </c>
      <c r="B33" s="10" t="s">
        <v>11</v>
      </c>
      <c r="C33" s="28">
        <v>43811</v>
      </c>
      <c r="D33" s="23" t="s">
        <v>47</v>
      </c>
      <c r="E33" s="161"/>
      <c r="F33" s="108"/>
      <c r="G33" s="98"/>
      <c r="H33" s="161"/>
      <c r="I33" s="108"/>
      <c r="J33" s="98"/>
      <c r="K33" s="63" t="s">
        <v>73</v>
      </c>
      <c r="L33" s="164">
        <v>0</v>
      </c>
      <c r="M33" s="66">
        <f t="shared" si="1"/>
        <v>0</v>
      </c>
      <c r="N33" s="136" t="s">
        <v>59</v>
      </c>
      <c r="O33" s="43" t="s">
        <v>59</v>
      </c>
      <c r="P33" s="35"/>
      <c r="Q33" s="35">
        <v>15</v>
      </c>
      <c r="R33" s="122">
        <f t="shared" si="2"/>
        <v>3.1578947368421053</v>
      </c>
      <c r="S33" s="18"/>
      <c r="T33" s="150" t="s">
        <v>64</v>
      </c>
      <c r="U33" s="35">
        <v>0</v>
      </c>
      <c r="V33" s="66">
        <f t="shared" si="3"/>
        <v>0</v>
      </c>
      <c r="W33" s="41" t="s">
        <v>74</v>
      </c>
      <c r="X33" s="35">
        <v>0</v>
      </c>
      <c r="Y33" s="66">
        <f t="shared" si="4"/>
        <v>0</v>
      </c>
      <c r="Z33" s="69">
        <v>95</v>
      </c>
      <c r="AA33" s="53">
        <f t="shared" si="0"/>
        <v>15</v>
      </c>
      <c r="AB33" s="92">
        <f t="shared" si="0"/>
        <v>3.1578947368421053</v>
      </c>
    </row>
    <row r="34" spans="1:28" ht="60.75" customHeight="1" thickBot="1">
      <c r="A34" s="8">
        <f t="shared" si="5"/>
        <v>23</v>
      </c>
      <c r="B34" s="11" t="s">
        <v>6</v>
      </c>
      <c r="C34" s="32">
        <v>43623</v>
      </c>
      <c r="D34" s="23" t="s">
        <v>46</v>
      </c>
      <c r="E34" s="167"/>
      <c r="F34" s="51"/>
      <c r="G34" s="99"/>
      <c r="H34" s="167"/>
      <c r="I34" s="51"/>
      <c r="J34" s="99"/>
      <c r="K34" s="85" t="s">
        <v>73</v>
      </c>
      <c r="L34" s="112">
        <v>0</v>
      </c>
      <c r="M34" s="87">
        <f t="shared" si="1"/>
        <v>0</v>
      </c>
      <c r="N34" s="137" t="s">
        <v>59</v>
      </c>
      <c r="O34" s="45" t="s">
        <v>59</v>
      </c>
      <c r="P34" s="36"/>
      <c r="Q34" s="36">
        <v>15</v>
      </c>
      <c r="R34" s="125">
        <f t="shared" si="2"/>
        <v>3.1578947368421053</v>
      </c>
      <c r="S34" s="19"/>
      <c r="T34" s="151" t="s">
        <v>65</v>
      </c>
      <c r="U34" s="36">
        <v>0</v>
      </c>
      <c r="V34" s="87">
        <f t="shared" si="3"/>
        <v>0</v>
      </c>
      <c r="W34" s="39" t="s">
        <v>74</v>
      </c>
      <c r="X34" s="36">
        <v>0</v>
      </c>
      <c r="Y34" s="87">
        <f t="shared" si="4"/>
        <v>0</v>
      </c>
      <c r="Z34" s="89">
        <v>95</v>
      </c>
      <c r="AA34" s="54">
        <f t="shared" si="0"/>
        <v>15</v>
      </c>
      <c r="AB34" s="93">
        <f t="shared" si="0"/>
        <v>3.1578947368421053</v>
      </c>
    </row>
    <row r="35" spans="1:28" ht="60.75" customHeight="1" thickBot="1" thickTop="1">
      <c r="A35" s="156">
        <f t="shared" si="5"/>
        <v>24</v>
      </c>
      <c r="B35" s="12" t="s">
        <v>9</v>
      </c>
      <c r="C35" s="33">
        <v>43735</v>
      </c>
      <c r="D35" s="21" t="s">
        <v>46</v>
      </c>
      <c r="E35" s="20"/>
      <c r="F35" s="40"/>
      <c r="G35" s="96"/>
      <c r="H35" s="20"/>
      <c r="I35" s="40"/>
      <c r="J35" s="141"/>
      <c r="K35" s="142" t="s">
        <v>73</v>
      </c>
      <c r="L35" s="117">
        <v>0</v>
      </c>
      <c r="M35" s="127">
        <f t="shared" si="1"/>
        <v>0</v>
      </c>
      <c r="N35" s="134" t="s">
        <v>59</v>
      </c>
      <c r="O35" s="46" t="s">
        <v>59</v>
      </c>
      <c r="P35" s="37"/>
      <c r="Q35" s="123">
        <v>15</v>
      </c>
      <c r="R35" s="126">
        <f t="shared" si="2"/>
        <v>3.1578947368421053</v>
      </c>
      <c r="S35" s="24"/>
      <c r="T35" s="153" t="s">
        <v>64</v>
      </c>
      <c r="U35" s="37">
        <v>0</v>
      </c>
      <c r="V35" s="128">
        <f t="shared" si="3"/>
        <v>0</v>
      </c>
      <c r="W35" s="51" t="s">
        <v>74</v>
      </c>
      <c r="X35" s="37">
        <v>0</v>
      </c>
      <c r="Y35" s="68">
        <f t="shared" si="4"/>
        <v>0</v>
      </c>
      <c r="Z35" s="69">
        <v>95</v>
      </c>
      <c r="AA35" s="55">
        <f t="shared" si="0"/>
        <v>15</v>
      </c>
      <c r="AB35" s="92">
        <f t="shared" si="0"/>
        <v>3.1578947368421053</v>
      </c>
    </row>
    <row r="36" spans="1:28" ht="22.5" customHeight="1" thickBot="1" thickTop="1">
      <c r="A36" s="285" t="s">
        <v>54</v>
      </c>
      <c r="B36" s="286"/>
      <c r="C36" s="286"/>
      <c r="D36" s="286"/>
      <c r="E36" s="286"/>
      <c r="F36" s="286"/>
      <c r="G36" s="286"/>
      <c r="H36" s="286"/>
      <c r="I36" s="286"/>
      <c r="J36" s="281"/>
      <c r="K36" s="280"/>
      <c r="L36" s="280"/>
      <c r="M36" s="280"/>
      <c r="N36" s="281"/>
      <c r="O36" s="286"/>
      <c r="P36" s="286"/>
      <c r="Q36" s="286"/>
      <c r="R36" s="280"/>
      <c r="S36" s="286"/>
      <c r="T36" s="286"/>
      <c r="U36" s="286"/>
      <c r="V36" s="281"/>
      <c r="W36" s="286"/>
      <c r="X36" s="286"/>
      <c r="Y36" s="286"/>
      <c r="Z36" s="286"/>
      <c r="AA36" s="286"/>
      <c r="AB36" s="286"/>
    </row>
    <row r="37" spans="1:28" s="70" customFormat="1" ht="60.75" customHeight="1" thickBot="1" thickTop="1">
      <c r="A37" s="257">
        <v>26</v>
      </c>
      <c r="B37" s="59" t="s">
        <v>25</v>
      </c>
      <c r="C37" s="288">
        <v>42797</v>
      </c>
      <c r="D37" s="290" t="s">
        <v>55</v>
      </c>
      <c r="E37" s="62">
        <v>0</v>
      </c>
      <c r="F37" s="105">
        <v>20</v>
      </c>
      <c r="G37" s="104">
        <f>20*F37/95</f>
        <v>4.2105263157894735</v>
      </c>
      <c r="H37" s="62">
        <v>3.9</v>
      </c>
      <c r="I37" s="105">
        <v>10</v>
      </c>
      <c r="J37" s="104">
        <f>20*I37/95</f>
        <v>2.1052631578947367</v>
      </c>
      <c r="K37" s="142" t="s">
        <v>73</v>
      </c>
      <c r="L37" s="111">
        <v>0</v>
      </c>
      <c r="M37" s="121">
        <f t="shared" si="1"/>
        <v>0</v>
      </c>
      <c r="N37" s="132" t="s">
        <v>59</v>
      </c>
      <c r="O37" s="64" t="s">
        <v>59</v>
      </c>
      <c r="P37" s="65"/>
      <c r="Q37" s="65">
        <v>15</v>
      </c>
      <c r="R37" s="122">
        <f t="shared" si="2"/>
        <v>3.1578947368421053</v>
      </c>
      <c r="S37" s="90"/>
      <c r="T37" s="267" t="s">
        <v>64</v>
      </c>
      <c r="U37" s="111">
        <v>0</v>
      </c>
      <c r="V37" s="66">
        <f t="shared" si="3"/>
        <v>0</v>
      </c>
      <c r="W37" s="64" t="s">
        <v>74</v>
      </c>
      <c r="X37" s="111">
        <v>0</v>
      </c>
      <c r="Y37" s="66">
        <f t="shared" si="4"/>
        <v>0</v>
      </c>
      <c r="Z37" s="69">
        <v>95</v>
      </c>
      <c r="AA37" s="69">
        <f aca="true" t="shared" si="6" ref="AA37:AB46">F37+I37+L37+Q37+U37+X37</f>
        <v>45</v>
      </c>
      <c r="AB37" s="92">
        <f t="shared" si="6"/>
        <v>9.473684210526315</v>
      </c>
    </row>
    <row r="38" spans="1:28" ht="60.75" customHeight="1" thickBot="1" thickTop="1">
      <c r="A38" s="287"/>
      <c r="B38" s="11" t="s">
        <v>12</v>
      </c>
      <c r="C38" s="289"/>
      <c r="D38" s="291"/>
      <c r="E38" s="165"/>
      <c r="F38" s="39"/>
      <c r="G38" s="101"/>
      <c r="H38" s="165"/>
      <c r="I38" s="39"/>
      <c r="J38" s="101"/>
      <c r="K38" s="85" t="s">
        <v>73</v>
      </c>
      <c r="L38" s="112">
        <v>0</v>
      </c>
      <c r="M38" s="87">
        <f t="shared" si="1"/>
        <v>0</v>
      </c>
      <c r="N38" s="137" t="s">
        <v>59</v>
      </c>
      <c r="O38" s="45" t="s">
        <v>59</v>
      </c>
      <c r="P38" s="36"/>
      <c r="Q38" s="36">
        <v>15</v>
      </c>
      <c r="R38" s="125">
        <f t="shared" si="2"/>
        <v>3.1578947368421053</v>
      </c>
      <c r="S38" s="19"/>
      <c r="T38" s="292"/>
      <c r="U38" s="112">
        <v>0</v>
      </c>
      <c r="V38" s="87">
        <f t="shared" si="3"/>
        <v>0</v>
      </c>
      <c r="W38" s="39" t="s">
        <v>74</v>
      </c>
      <c r="X38" s="112">
        <v>0</v>
      </c>
      <c r="Y38" s="87">
        <f t="shared" si="4"/>
        <v>0</v>
      </c>
      <c r="Z38" s="89">
        <v>95</v>
      </c>
      <c r="AA38" s="54">
        <f t="shared" si="6"/>
        <v>15</v>
      </c>
      <c r="AB38" s="93">
        <f t="shared" si="6"/>
        <v>3.1578947368421053</v>
      </c>
    </row>
    <row r="39" spans="1:28" s="70" customFormat="1" ht="46.5" customHeight="1" thickTop="1">
      <c r="A39" s="257">
        <v>27</v>
      </c>
      <c r="B39" s="59" t="s">
        <v>32</v>
      </c>
      <c r="C39" s="288">
        <v>44560</v>
      </c>
      <c r="D39" s="290" t="s">
        <v>160</v>
      </c>
      <c r="E39" s="62">
        <v>0</v>
      </c>
      <c r="F39" s="109">
        <v>20</v>
      </c>
      <c r="G39" s="104">
        <f>20*F39/95</f>
        <v>4.2105263157894735</v>
      </c>
      <c r="H39" s="62">
        <v>4.1</v>
      </c>
      <c r="I39" s="109">
        <v>0</v>
      </c>
      <c r="J39" s="95">
        <f>20*I39/95</f>
        <v>0</v>
      </c>
      <c r="K39" s="91" t="s">
        <v>73</v>
      </c>
      <c r="L39" s="113">
        <v>0</v>
      </c>
      <c r="M39" s="68">
        <f t="shared" si="1"/>
        <v>0</v>
      </c>
      <c r="N39" s="143" t="s">
        <v>59</v>
      </c>
      <c r="O39" s="64" t="s">
        <v>59</v>
      </c>
      <c r="P39" s="65"/>
      <c r="Q39" s="65">
        <v>15</v>
      </c>
      <c r="R39" s="124">
        <f t="shared" si="2"/>
        <v>3.1578947368421053</v>
      </c>
      <c r="S39" s="67"/>
      <c r="T39" s="267" t="s">
        <v>65</v>
      </c>
      <c r="U39" s="113">
        <v>0</v>
      </c>
      <c r="V39" s="68">
        <f t="shared" si="3"/>
        <v>0</v>
      </c>
      <c r="W39" s="64" t="s">
        <v>74</v>
      </c>
      <c r="X39" s="113">
        <v>0</v>
      </c>
      <c r="Y39" s="68">
        <f t="shared" si="4"/>
        <v>0</v>
      </c>
      <c r="Z39" s="69">
        <v>95</v>
      </c>
      <c r="AA39" s="69">
        <f t="shared" si="6"/>
        <v>35</v>
      </c>
      <c r="AB39" s="92">
        <f t="shared" si="6"/>
        <v>7.368421052631579</v>
      </c>
    </row>
    <row r="40" spans="1:28" ht="60.75" customHeight="1">
      <c r="A40" s="257"/>
      <c r="B40" s="16" t="s">
        <v>23</v>
      </c>
      <c r="C40" s="294"/>
      <c r="D40" s="290"/>
      <c r="E40" s="166"/>
      <c r="F40" s="155"/>
      <c r="G40" s="100"/>
      <c r="H40" s="166"/>
      <c r="I40" s="155"/>
      <c r="J40" s="100"/>
      <c r="K40" s="63" t="s">
        <v>73</v>
      </c>
      <c r="L40" s="164">
        <v>0</v>
      </c>
      <c r="M40" s="66">
        <f t="shared" si="1"/>
        <v>0</v>
      </c>
      <c r="N40" s="136" t="s">
        <v>59</v>
      </c>
      <c r="O40" s="43" t="s">
        <v>59</v>
      </c>
      <c r="P40" s="6"/>
      <c r="Q40" s="35">
        <v>15</v>
      </c>
      <c r="R40" s="122">
        <f t="shared" si="2"/>
        <v>3.1578947368421053</v>
      </c>
      <c r="S40" s="25"/>
      <c r="T40" s="267"/>
      <c r="U40" s="114">
        <v>0</v>
      </c>
      <c r="V40" s="66">
        <f t="shared" si="3"/>
        <v>0</v>
      </c>
      <c r="W40" s="41" t="s">
        <v>74</v>
      </c>
      <c r="X40" s="164">
        <v>0</v>
      </c>
      <c r="Y40" s="66">
        <f t="shared" si="4"/>
        <v>0</v>
      </c>
      <c r="Z40" s="69">
        <v>95</v>
      </c>
      <c r="AA40" s="53">
        <f t="shared" si="6"/>
        <v>15</v>
      </c>
      <c r="AB40" s="92">
        <f t="shared" si="6"/>
        <v>3.1578947368421053</v>
      </c>
    </row>
    <row r="41" spans="1:28" ht="48.75" customHeight="1">
      <c r="A41" s="257"/>
      <c r="B41" s="10" t="s">
        <v>24</v>
      </c>
      <c r="C41" s="294"/>
      <c r="D41" s="290"/>
      <c r="E41" s="161"/>
      <c r="F41" s="108"/>
      <c r="G41" s="98"/>
      <c r="H41" s="161"/>
      <c r="I41" s="108"/>
      <c r="J41" s="98"/>
      <c r="K41" s="63" t="s">
        <v>73</v>
      </c>
      <c r="L41" s="164">
        <v>0</v>
      </c>
      <c r="M41" s="66">
        <f t="shared" si="1"/>
        <v>0</v>
      </c>
      <c r="N41" s="136" t="s">
        <v>59</v>
      </c>
      <c r="O41" s="43" t="s">
        <v>59</v>
      </c>
      <c r="P41" s="35"/>
      <c r="Q41" s="35">
        <v>15</v>
      </c>
      <c r="R41" s="122">
        <f t="shared" si="2"/>
        <v>3.1578947368421053</v>
      </c>
      <c r="S41" s="18"/>
      <c r="T41" s="267"/>
      <c r="U41" s="164">
        <v>0</v>
      </c>
      <c r="V41" s="66">
        <f t="shared" si="3"/>
        <v>0</v>
      </c>
      <c r="W41" s="41" t="s">
        <v>74</v>
      </c>
      <c r="X41" s="164">
        <v>0</v>
      </c>
      <c r="Y41" s="66">
        <f t="shared" si="4"/>
        <v>0</v>
      </c>
      <c r="Z41" s="69">
        <v>95</v>
      </c>
      <c r="AA41" s="53">
        <f t="shared" si="6"/>
        <v>15</v>
      </c>
      <c r="AB41" s="92">
        <f t="shared" si="6"/>
        <v>3.1578947368421053</v>
      </c>
    </row>
    <row r="42" spans="1:28" ht="48.75" customHeight="1">
      <c r="A42" s="257"/>
      <c r="B42" s="10" t="s">
        <v>13</v>
      </c>
      <c r="C42" s="294"/>
      <c r="D42" s="290"/>
      <c r="E42" s="161"/>
      <c r="F42" s="108"/>
      <c r="G42" s="98"/>
      <c r="H42" s="161"/>
      <c r="I42" s="108"/>
      <c r="J42" s="98"/>
      <c r="K42" s="63" t="s">
        <v>73</v>
      </c>
      <c r="L42" s="164">
        <v>0</v>
      </c>
      <c r="M42" s="66">
        <f t="shared" si="1"/>
        <v>0</v>
      </c>
      <c r="N42" s="136" t="s">
        <v>59</v>
      </c>
      <c r="O42" s="43" t="s">
        <v>59</v>
      </c>
      <c r="P42" s="35"/>
      <c r="Q42" s="35">
        <v>15</v>
      </c>
      <c r="R42" s="122">
        <f t="shared" si="2"/>
        <v>3.1578947368421053</v>
      </c>
      <c r="S42" s="18"/>
      <c r="T42" s="267"/>
      <c r="U42" s="164">
        <v>0</v>
      </c>
      <c r="V42" s="66">
        <f t="shared" si="3"/>
        <v>0</v>
      </c>
      <c r="W42" s="41" t="s">
        <v>74</v>
      </c>
      <c r="X42" s="164">
        <v>0</v>
      </c>
      <c r="Y42" s="66">
        <f t="shared" si="4"/>
        <v>0</v>
      </c>
      <c r="Z42" s="69">
        <v>95</v>
      </c>
      <c r="AA42" s="53">
        <f t="shared" si="6"/>
        <v>15</v>
      </c>
      <c r="AB42" s="92">
        <f t="shared" si="6"/>
        <v>3.1578947368421053</v>
      </c>
    </row>
    <row r="43" spans="1:28" ht="48.75" customHeight="1">
      <c r="A43" s="257"/>
      <c r="B43" s="10" t="s">
        <v>14</v>
      </c>
      <c r="C43" s="294"/>
      <c r="D43" s="290"/>
      <c r="E43" s="161"/>
      <c r="F43" s="108"/>
      <c r="G43" s="98"/>
      <c r="H43" s="161"/>
      <c r="I43" s="108"/>
      <c r="J43" s="98"/>
      <c r="K43" s="63" t="s">
        <v>73</v>
      </c>
      <c r="L43" s="164">
        <v>0</v>
      </c>
      <c r="M43" s="66">
        <f t="shared" si="1"/>
        <v>0</v>
      </c>
      <c r="N43" s="136" t="s">
        <v>59</v>
      </c>
      <c r="O43" s="43" t="s">
        <v>59</v>
      </c>
      <c r="P43" s="35"/>
      <c r="Q43" s="35">
        <v>15</v>
      </c>
      <c r="R43" s="122">
        <f t="shared" si="2"/>
        <v>3.1578947368421053</v>
      </c>
      <c r="S43" s="18"/>
      <c r="T43" s="267"/>
      <c r="U43" s="164">
        <v>0</v>
      </c>
      <c r="V43" s="66">
        <f t="shared" si="3"/>
        <v>0</v>
      </c>
      <c r="W43" s="41" t="s">
        <v>74</v>
      </c>
      <c r="X43" s="164">
        <v>0</v>
      </c>
      <c r="Y43" s="66">
        <f t="shared" si="4"/>
        <v>0</v>
      </c>
      <c r="Z43" s="69">
        <v>95</v>
      </c>
      <c r="AA43" s="53">
        <f t="shared" si="6"/>
        <v>15</v>
      </c>
      <c r="AB43" s="92">
        <f t="shared" si="6"/>
        <v>3.1578947368421053</v>
      </c>
    </row>
    <row r="44" spans="1:28" ht="48.75" customHeight="1">
      <c r="A44" s="257"/>
      <c r="B44" s="10" t="s">
        <v>15</v>
      </c>
      <c r="C44" s="294"/>
      <c r="D44" s="290"/>
      <c r="E44" s="161"/>
      <c r="F44" s="108"/>
      <c r="G44" s="98"/>
      <c r="H44" s="161"/>
      <c r="I44" s="108"/>
      <c r="J44" s="98"/>
      <c r="K44" s="63" t="s">
        <v>73</v>
      </c>
      <c r="L44" s="164">
        <v>0</v>
      </c>
      <c r="M44" s="66">
        <f t="shared" si="1"/>
        <v>0</v>
      </c>
      <c r="N44" s="136" t="s">
        <v>59</v>
      </c>
      <c r="O44" s="43" t="s">
        <v>59</v>
      </c>
      <c r="P44" s="35"/>
      <c r="Q44" s="35">
        <v>15</v>
      </c>
      <c r="R44" s="122">
        <f t="shared" si="2"/>
        <v>3.1578947368421053</v>
      </c>
      <c r="S44" s="18"/>
      <c r="T44" s="267"/>
      <c r="U44" s="164">
        <v>0</v>
      </c>
      <c r="V44" s="66">
        <f t="shared" si="3"/>
        <v>0</v>
      </c>
      <c r="W44" s="41" t="s">
        <v>74</v>
      </c>
      <c r="X44" s="164">
        <v>0</v>
      </c>
      <c r="Y44" s="66">
        <f t="shared" si="4"/>
        <v>0</v>
      </c>
      <c r="Z44" s="69">
        <v>95</v>
      </c>
      <c r="AA44" s="53">
        <f t="shared" si="6"/>
        <v>15</v>
      </c>
      <c r="AB44" s="92">
        <f t="shared" si="6"/>
        <v>3.1578947368421053</v>
      </c>
    </row>
    <row r="45" spans="1:28" ht="48.75" customHeight="1">
      <c r="A45" s="257"/>
      <c r="B45" s="10" t="s">
        <v>16</v>
      </c>
      <c r="C45" s="294"/>
      <c r="D45" s="290"/>
      <c r="E45" s="161"/>
      <c r="F45" s="108"/>
      <c r="G45" s="98"/>
      <c r="H45" s="161"/>
      <c r="I45" s="108"/>
      <c r="J45" s="98"/>
      <c r="K45" s="63" t="s">
        <v>73</v>
      </c>
      <c r="L45" s="164">
        <v>0</v>
      </c>
      <c r="M45" s="66">
        <f t="shared" si="1"/>
        <v>0</v>
      </c>
      <c r="N45" s="136" t="s">
        <v>59</v>
      </c>
      <c r="O45" s="43" t="s">
        <v>59</v>
      </c>
      <c r="P45" s="35"/>
      <c r="Q45" s="35">
        <v>15</v>
      </c>
      <c r="R45" s="122">
        <f t="shared" si="2"/>
        <v>3.1578947368421053</v>
      </c>
      <c r="S45" s="18"/>
      <c r="T45" s="267"/>
      <c r="U45" s="164">
        <v>0</v>
      </c>
      <c r="V45" s="66">
        <f t="shared" si="3"/>
        <v>0</v>
      </c>
      <c r="W45" s="41" t="s">
        <v>74</v>
      </c>
      <c r="X45" s="164">
        <v>0</v>
      </c>
      <c r="Y45" s="66">
        <f t="shared" si="4"/>
        <v>0</v>
      </c>
      <c r="Z45" s="69">
        <v>95</v>
      </c>
      <c r="AA45" s="53">
        <f t="shared" si="6"/>
        <v>15</v>
      </c>
      <c r="AB45" s="92">
        <f t="shared" si="6"/>
        <v>3.1578947368421053</v>
      </c>
    </row>
    <row r="46" spans="1:28" ht="48.75" customHeight="1" thickBot="1">
      <c r="A46" s="293"/>
      <c r="B46" s="17" t="s">
        <v>17</v>
      </c>
      <c r="C46" s="295"/>
      <c r="D46" s="296"/>
      <c r="E46" s="162"/>
      <c r="F46" s="42"/>
      <c r="G46" s="102"/>
      <c r="H46" s="162"/>
      <c r="I46" s="42"/>
      <c r="J46" s="102"/>
      <c r="K46" s="138" t="s">
        <v>73</v>
      </c>
      <c r="L46" s="115">
        <v>0</v>
      </c>
      <c r="M46" s="120">
        <f t="shared" si="1"/>
        <v>0</v>
      </c>
      <c r="N46" s="144" t="s">
        <v>59</v>
      </c>
      <c r="O46" s="48" t="s">
        <v>59</v>
      </c>
      <c r="P46" s="38"/>
      <c r="Q46" s="38">
        <v>15</v>
      </c>
      <c r="R46" s="212">
        <f t="shared" si="2"/>
        <v>3.1578947368421053</v>
      </c>
      <c r="S46" s="26"/>
      <c r="T46" s="268"/>
      <c r="U46" s="115">
        <v>0</v>
      </c>
      <c r="V46" s="120">
        <f t="shared" si="3"/>
        <v>0</v>
      </c>
      <c r="W46" s="42" t="s">
        <v>74</v>
      </c>
      <c r="X46" s="115">
        <v>0</v>
      </c>
      <c r="Y46" s="120">
        <f t="shared" si="4"/>
        <v>0</v>
      </c>
      <c r="Z46" s="119">
        <v>95</v>
      </c>
      <c r="AA46" s="52">
        <f t="shared" si="6"/>
        <v>15</v>
      </c>
      <c r="AB46" s="94">
        <f t="shared" si="6"/>
        <v>3.1578947368421053</v>
      </c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1:7" ht="53.25" customHeight="1">
      <c r="A49" s="283" t="s">
        <v>85</v>
      </c>
      <c r="B49" s="283"/>
      <c r="C49" s="3"/>
      <c r="D49" s="3"/>
      <c r="E49" s="284" t="s">
        <v>86</v>
      </c>
      <c r="F49" s="284"/>
      <c r="G49" s="284"/>
    </row>
    <row r="50" spans="1:7" ht="15.75">
      <c r="A50" s="3"/>
      <c r="B50" s="158"/>
      <c r="C50" s="5"/>
      <c r="D50" s="5"/>
      <c r="F50" s="3"/>
      <c r="G50" s="3"/>
    </row>
  </sheetData>
  <sheetProtection/>
  <mergeCells count="36">
    <mergeCell ref="A49:B49"/>
    <mergeCell ref="E49:G49"/>
    <mergeCell ref="A36:AB36"/>
    <mergeCell ref="A37:A38"/>
    <mergeCell ref="C37:C38"/>
    <mergeCell ref="D37:D38"/>
    <mergeCell ref="T37:T38"/>
    <mergeCell ref="A39:A46"/>
    <mergeCell ref="C39:C46"/>
    <mergeCell ref="D39:D46"/>
    <mergeCell ref="T39:T46"/>
    <mergeCell ref="S9:V9"/>
    <mergeCell ref="W9:Y9"/>
    <mergeCell ref="Z9:Z10"/>
    <mergeCell ref="AA9:AA10"/>
    <mergeCell ref="AB9:AB10"/>
    <mergeCell ref="A11:AB11"/>
    <mergeCell ref="A7:AA7"/>
    <mergeCell ref="A8:H8"/>
    <mergeCell ref="A9:A10"/>
    <mergeCell ref="B9:B10"/>
    <mergeCell ref="C9:C10"/>
    <mergeCell ref="D9:D10"/>
    <mergeCell ref="E9:G9"/>
    <mergeCell ref="H9:J9"/>
    <mergeCell ref="K9:M9"/>
    <mergeCell ref="N9:R9"/>
    <mergeCell ref="E1:E5"/>
    <mergeCell ref="F1:K1"/>
    <mergeCell ref="Y1:AB1"/>
    <mergeCell ref="F2:K2"/>
    <mergeCell ref="Y2:AB2"/>
    <mergeCell ref="F3:K3"/>
    <mergeCell ref="Y3:AB3"/>
    <mergeCell ref="F5:K5"/>
    <mergeCell ref="Y5:AB5"/>
  </mergeCells>
  <printOptions/>
  <pageMargins left="0.11811023622047245" right="0.11811023622047245" top="0.35433070866141736" bottom="0.15748031496062992" header="0" footer="0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view="pageBreakPreview" zoomScale="60" zoomScaleNormal="75" zoomScalePageLayoutView="0" workbookViewId="0" topLeftCell="I11">
      <selection activeCell="Z38" sqref="Z38"/>
    </sheetView>
  </sheetViews>
  <sheetFormatPr defaultColWidth="9.140625" defaultRowHeight="12.75"/>
  <cols>
    <col min="1" max="1" width="5.140625" style="7" customWidth="1"/>
    <col min="2" max="2" width="30.57421875" style="2" customWidth="1"/>
    <col min="3" max="4" width="13.57421875" style="7" customWidth="1"/>
    <col min="5" max="5" width="18.8515625" style="184" customWidth="1"/>
    <col min="6" max="6" width="13.421875" style="179" customWidth="1"/>
    <col min="7" max="7" width="19.57421875" style="179" customWidth="1"/>
    <col min="8" max="8" width="75.57421875" style="2" customWidth="1"/>
    <col min="9" max="9" width="13.421875" style="179" customWidth="1"/>
    <col min="10" max="10" width="19.57421875" style="1" customWidth="1"/>
    <col min="11" max="11" width="20.421875" style="187" customWidth="1"/>
    <col min="12" max="12" width="13.421875" style="34" customWidth="1"/>
    <col min="13" max="13" width="19.57421875" style="34" customWidth="1"/>
    <col min="14" max="14" width="24.28125" style="47" customWidth="1"/>
    <col min="15" max="15" width="13.421875" style="34" customWidth="1"/>
    <col min="16" max="16" width="19.57421875" style="34" customWidth="1"/>
    <col min="17" max="17" width="23.28125" style="47" customWidth="1"/>
    <col min="18" max="18" width="13.421875" style="34" customWidth="1"/>
    <col min="19" max="19" width="19.57421875" style="182" customWidth="1"/>
    <col min="20" max="20" width="19.140625" style="47" customWidth="1"/>
    <col min="21" max="21" width="13.421875" style="34" customWidth="1"/>
    <col min="22" max="22" width="19.57421875" style="34" customWidth="1"/>
    <col min="23" max="23" width="21.00390625" style="47" customWidth="1"/>
    <col min="24" max="24" width="13.421875" style="34" customWidth="1"/>
    <col min="25" max="25" width="19.57421875" style="34" customWidth="1"/>
    <col min="26" max="26" width="17.7109375" style="34" customWidth="1"/>
    <col min="27" max="27" width="13.421875" style="34" customWidth="1"/>
    <col min="28" max="28" width="19.57421875" style="34" customWidth="1"/>
    <col min="29" max="16384" width="9.140625" style="1" customWidth="1"/>
  </cols>
  <sheetData>
    <row r="1" spans="5:32" ht="15.75">
      <c r="E1" s="297"/>
      <c r="F1" s="250"/>
      <c r="G1" s="250"/>
      <c r="H1" s="250"/>
      <c r="I1" s="250"/>
      <c r="J1" s="250"/>
      <c r="K1" s="250"/>
      <c r="Y1" s="251" t="s">
        <v>105</v>
      </c>
      <c r="Z1" s="251"/>
      <c r="AA1" s="251"/>
      <c r="AB1" s="251"/>
      <c r="AC1" s="3"/>
      <c r="AD1" s="3"/>
      <c r="AE1" s="3"/>
      <c r="AF1" s="3"/>
    </row>
    <row r="2" spans="5:32" ht="32.25" customHeight="1">
      <c r="E2" s="297"/>
      <c r="F2" s="250"/>
      <c r="G2" s="250"/>
      <c r="H2" s="250"/>
      <c r="I2" s="250"/>
      <c r="J2" s="250"/>
      <c r="K2" s="250"/>
      <c r="Y2" s="251" t="s">
        <v>60</v>
      </c>
      <c r="Z2" s="251"/>
      <c r="AA2" s="251"/>
      <c r="AB2" s="251"/>
      <c r="AC2" s="3"/>
      <c r="AD2" s="3"/>
      <c r="AE2" s="3"/>
      <c r="AF2" s="3"/>
    </row>
    <row r="3" spans="5:32" ht="15.75" customHeight="1">
      <c r="E3" s="297"/>
      <c r="F3" s="252"/>
      <c r="G3" s="252"/>
      <c r="H3" s="253"/>
      <c r="I3" s="253"/>
      <c r="J3" s="253"/>
      <c r="K3" s="253"/>
      <c r="Y3" s="251" t="s">
        <v>26</v>
      </c>
      <c r="Z3" s="251"/>
      <c r="AA3" s="251"/>
      <c r="AB3" s="251"/>
      <c r="AC3" s="3"/>
      <c r="AD3" s="3"/>
      <c r="AE3" s="3"/>
      <c r="AF3" s="3"/>
    </row>
    <row r="4" spans="5:32" ht="15.75">
      <c r="E4" s="297"/>
      <c r="F4" s="183"/>
      <c r="G4" s="183"/>
      <c r="I4" s="183"/>
      <c r="J4" s="3"/>
      <c r="K4" s="184"/>
      <c r="AB4" s="2"/>
      <c r="AC4" s="2"/>
      <c r="AD4" s="34"/>
      <c r="AE4" s="34"/>
      <c r="AF4" s="2"/>
    </row>
    <row r="5" spans="5:32" ht="15.75">
      <c r="E5" s="297"/>
      <c r="F5" s="250"/>
      <c r="G5" s="250"/>
      <c r="H5" s="250"/>
      <c r="I5" s="250"/>
      <c r="J5" s="250"/>
      <c r="K5" s="250"/>
      <c r="Y5" s="251" t="s">
        <v>27</v>
      </c>
      <c r="Z5" s="251"/>
      <c r="AA5" s="251"/>
      <c r="AB5" s="251"/>
      <c r="AC5" s="3"/>
      <c r="AD5" s="3"/>
      <c r="AE5" s="3"/>
      <c r="AF5" s="3"/>
    </row>
    <row r="6" spans="2:11" ht="15.75">
      <c r="B6" s="158"/>
      <c r="E6" s="185"/>
      <c r="F6" s="186"/>
      <c r="G6" s="186"/>
      <c r="I6" s="186"/>
      <c r="J6" s="158"/>
      <c r="K6" s="184"/>
    </row>
    <row r="7" spans="1:28" ht="15.75">
      <c r="A7" s="254" t="s">
        <v>106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1"/>
    </row>
    <row r="8" spans="1:8" ht="15.75" customHeight="1" thickBot="1">
      <c r="A8" s="255"/>
      <c r="B8" s="255"/>
      <c r="C8" s="255"/>
      <c r="D8" s="255"/>
      <c r="E8" s="255"/>
      <c r="F8" s="255"/>
      <c r="G8" s="255"/>
      <c r="H8" s="255"/>
    </row>
    <row r="9" spans="1:28" ht="26.25" customHeight="1">
      <c r="A9" s="269" t="s">
        <v>97</v>
      </c>
      <c r="B9" s="270" t="s">
        <v>52</v>
      </c>
      <c r="C9" s="270" t="s">
        <v>40</v>
      </c>
      <c r="D9" s="270" t="s">
        <v>39</v>
      </c>
      <c r="E9" s="270" t="s">
        <v>107</v>
      </c>
      <c r="F9" s="270"/>
      <c r="G9" s="270"/>
      <c r="H9" s="270" t="s">
        <v>108</v>
      </c>
      <c r="I9" s="270"/>
      <c r="J9" s="270"/>
      <c r="K9" s="270" t="s">
        <v>109</v>
      </c>
      <c r="L9" s="270"/>
      <c r="M9" s="270"/>
      <c r="N9" s="270" t="s">
        <v>110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 t="s">
        <v>111</v>
      </c>
      <c r="AA9" s="270" t="s">
        <v>112</v>
      </c>
      <c r="AB9" s="300" t="s">
        <v>113</v>
      </c>
    </row>
    <row r="10" spans="1:28" ht="99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 t="s">
        <v>114</v>
      </c>
      <c r="O10" s="299"/>
      <c r="P10" s="299"/>
      <c r="Q10" s="299" t="s">
        <v>115</v>
      </c>
      <c r="R10" s="299"/>
      <c r="S10" s="299"/>
      <c r="T10" s="299" t="s">
        <v>116</v>
      </c>
      <c r="U10" s="299"/>
      <c r="V10" s="299"/>
      <c r="W10" s="299" t="s">
        <v>117</v>
      </c>
      <c r="X10" s="299"/>
      <c r="Y10" s="299"/>
      <c r="Z10" s="299"/>
      <c r="AA10" s="299"/>
      <c r="AB10" s="301"/>
    </row>
    <row r="11" spans="1:28" ht="213.75" customHeight="1">
      <c r="A11" s="298"/>
      <c r="B11" s="299"/>
      <c r="C11" s="299"/>
      <c r="D11" s="299"/>
      <c r="E11" s="188" t="s">
        <v>118</v>
      </c>
      <c r="F11" s="164" t="s">
        <v>119</v>
      </c>
      <c r="G11" s="168" t="s">
        <v>120</v>
      </c>
      <c r="H11" s="164" t="s">
        <v>121</v>
      </c>
      <c r="I11" s="164" t="s">
        <v>122</v>
      </c>
      <c r="J11" s="168" t="s">
        <v>123</v>
      </c>
      <c r="K11" s="188" t="s">
        <v>124</v>
      </c>
      <c r="L11" s="164" t="s">
        <v>125</v>
      </c>
      <c r="M11" s="168" t="s">
        <v>123</v>
      </c>
      <c r="N11" s="189" t="s">
        <v>126</v>
      </c>
      <c r="O11" s="164" t="s">
        <v>127</v>
      </c>
      <c r="P11" s="168" t="s">
        <v>123</v>
      </c>
      <c r="Q11" s="189" t="s">
        <v>128</v>
      </c>
      <c r="R11" s="164" t="s">
        <v>127</v>
      </c>
      <c r="S11" s="190" t="s">
        <v>123</v>
      </c>
      <c r="T11" s="189" t="s">
        <v>129</v>
      </c>
      <c r="U11" s="164" t="s">
        <v>127</v>
      </c>
      <c r="V11" s="168" t="s">
        <v>123</v>
      </c>
      <c r="W11" s="189" t="s">
        <v>130</v>
      </c>
      <c r="X11" s="164" t="s">
        <v>127</v>
      </c>
      <c r="Y11" s="168" t="s">
        <v>123</v>
      </c>
      <c r="Z11" s="299"/>
      <c r="AA11" s="299"/>
      <c r="AB11" s="301"/>
    </row>
    <row r="12" spans="1:28" ht="18" customHeight="1">
      <c r="A12" s="298" t="s">
        <v>53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302"/>
    </row>
    <row r="13" spans="1:28" s="70" customFormat="1" ht="24" customHeight="1">
      <c r="A13" s="303">
        <v>1</v>
      </c>
      <c r="B13" s="304" t="s">
        <v>1</v>
      </c>
      <c r="C13" s="305">
        <v>44306</v>
      </c>
      <c r="D13" s="306" t="s">
        <v>158</v>
      </c>
      <c r="E13" s="307">
        <v>322147.42</v>
      </c>
      <c r="F13" s="308">
        <v>20</v>
      </c>
      <c r="G13" s="309">
        <f>F13*20/90</f>
        <v>4.444444444444445</v>
      </c>
      <c r="H13" s="348" t="s">
        <v>131</v>
      </c>
      <c r="I13" s="308">
        <v>10</v>
      </c>
      <c r="J13" s="309">
        <f>I13*20/90</f>
        <v>2.2222222222222223</v>
      </c>
      <c r="K13" s="310">
        <v>125678.043</v>
      </c>
      <c r="L13" s="311">
        <v>20</v>
      </c>
      <c r="M13" s="309">
        <f>L13*20/90</f>
        <v>4.444444444444445</v>
      </c>
      <c r="N13" s="312">
        <v>62.04</v>
      </c>
      <c r="O13" s="311">
        <v>10</v>
      </c>
      <c r="P13" s="313">
        <f>O13*10/90</f>
        <v>1.1111111111111112</v>
      </c>
      <c r="Q13" s="312">
        <v>0</v>
      </c>
      <c r="R13" s="311">
        <v>0</v>
      </c>
      <c r="S13" s="314">
        <f>R13*10/90</f>
        <v>0</v>
      </c>
      <c r="T13" s="312">
        <v>0</v>
      </c>
      <c r="U13" s="311">
        <v>0</v>
      </c>
      <c r="V13" s="314">
        <f>U13*10/90</f>
        <v>0</v>
      </c>
      <c r="W13" s="312">
        <v>0</v>
      </c>
      <c r="X13" s="311">
        <v>0</v>
      </c>
      <c r="Y13" s="314">
        <f>X13*10/90</f>
        <v>0</v>
      </c>
      <c r="Z13" s="311">
        <v>90</v>
      </c>
      <c r="AA13" s="311">
        <f>F13+I13+L13+O13+R13+U13+X13</f>
        <v>60</v>
      </c>
      <c r="AB13" s="315">
        <f>G13+J13+M13+P13+S13+V13+Y13</f>
        <v>12.222222222222221</v>
      </c>
    </row>
    <row r="14" spans="1:28" s="70" customFormat="1" ht="15">
      <c r="A14" s="303"/>
      <c r="B14" s="304"/>
      <c r="C14" s="305"/>
      <c r="D14" s="306"/>
      <c r="E14" s="307"/>
      <c r="F14" s="308"/>
      <c r="G14" s="309"/>
      <c r="H14" s="349"/>
      <c r="I14" s="308"/>
      <c r="J14" s="309"/>
      <c r="K14" s="310"/>
      <c r="L14" s="311"/>
      <c r="M14" s="309"/>
      <c r="N14" s="312"/>
      <c r="O14" s="311"/>
      <c r="P14" s="313"/>
      <c r="Q14" s="312"/>
      <c r="R14" s="311"/>
      <c r="S14" s="314"/>
      <c r="T14" s="312"/>
      <c r="U14" s="311"/>
      <c r="V14" s="314"/>
      <c r="W14" s="312"/>
      <c r="X14" s="311"/>
      <c r="Y14" s="314"/>
      <c r="Z14" s="311"/>
      <c r="AA14" s="311"/>
      <c r="AB14" s="316"/>
    </row>
    <row r="15" spans="1:28" s="70" customFormat="1" ht="96" customHeight="1">
      <c r="A15" s="303"/>
      <c r="B15" s="304"/>
      <c r="C15" s="305"/>
      <c r="D15" s="306"/>
      <c r="E15" s="307"/>
      <c r="F15" s="308"/>
      <c r="G15" s="309"/>
      <c r="H15" s="170" t="s">
        <v>132</v>
      </c>
      <c r="I15" s="308"/>
      <c r="J15" s="309"/>
      <c r="K15" s="310"/>
      <c r="L15" s="311"/>
      <c r="M15" s="309"/>
      <c r="N15" s="312"/>
      <c r="O15" s="311"/>
      <c r="P15" s="313"/>
      <c r="Q15" s="312"/>
      <c r="R15" s="311"/>
      <c r="S15" s="314"/>
      <c r="T15" s="312"/>
      <c r="U15" s="311"/>
      <c r="V15" s="314"/>
      <c r="W15" s="312"/>
      <c r="X15" s="311"/>
      <c r="Y15" s="314"/>
      <c r="Z15" s="311"/>
      <c r="AA15" s="311"/>
      <c r="AB15" s="317"/>
    </row>
    <row r="16" spans="1:28" s="70" customFormat="1" ht="15">
      <c r="A16" s="303">
        <f>A13+1</f>
        <v>2</v>
      </c>
      <c r="B16" s="304" t="s">
        <v>0</v>
      </c>
      <c r="C16" s="305">
        <v>44368</v>
      </c>
      <c r="D16" s="306" t="s">
        <v>161</v>
      </c>
      <c r="E16" s="307">
        <v>259561.469</v>
      </c>
      <c r="F16" s="308">
        <v>20</v>
      </c>
      <c r="G16" s="309">
        <v>4</v>
      </c>
      <c r="H16" s="348" t="s">
        <v>133</v>
      </c>
      <c r="I16" s="308">
        <v>10</v>
      </c>
      <c r="J16" s="309">
        <f>I16*20/90</f>
        <v>2.2222222222222223</v>
      </c>
      <c r="K16" s="310">
        <v>285430.193</v>
      </c>
      <c r="L16" s="311">
        <v>20</v>
      </c>
      <c r="M16" s="309">
        <f>L16*20/90</f>
        <v>4.444444444444445</v>
      </c>
      <c r="N16" s="312">
        <v>11.96</v>
      </c>
      <c r="O16" s="311">
        <v>5</v>
      </c>
      <c r="P16" s="318">
        <f>O16*10/90</f>
        <v>0.5555555555555556</v>
      </c>
      <c r="Q16" s="312">
        <v>0</v>
      </c>
      <c r="R16" s="311">
        <v>0</v>
      </c>
      <c r="S16" s="314">
        <f>R16*10/90</f>
        <v>0</v>
      </c>
      <c r="T16" s="312">
        <v>0</v>
      </c>
      <c r="U16" s="311">
        <v>0</v>
      </c>
      <c r="V16" s="314">
        <f>U16*10/90</f>
        <v>0</v>
      </c>
      <c r="W16" s="312">
        <v>0</v>
      </c>
      <c r="X16" s="311">
        <v>0</v>
      </c>
      <c r="Y16" s="314">
        <f>X16*10/90</f>
        <v>0</v>
      </c>
      <c r="Z16" s="311">
        <v>90</v>
      </c>
      <c r="AA16" s="311">
        <f>F16+I16+L16+O16+R16+U16+X16</f>
        <v>55</v>
      </c>
      <c r="AB16" s="315">
        <f>G16+J16+M16+P16+S16+V16+Y16</f>
        <v>11.222222222222223</v>
      </c>
    </row>
    <row r="17" spans="1:28" s="70" customFormat="1" ht="15">
      <c r="A17" s="303"/>
      <c r="B17" s="304"/>
      <c r="C17" s="305"/>
      <c r="D17" s="306"/>
      <c r="E17" s="307"/>
      <c r="F17" s="308"/>
      <c r="G17" s="309"/>
      <c r="H17" s="349"/>
      <c r="I17" s="308"/>
      <c r="J17" s="309"/>
      <c r="K17" s="310"/>
      <c r="L17" s="311"/>
      <c r="M17" s="309"/>
      <c r="N17" s="312"/>
      <c r="O17" s="311"/>
      <c r="P17" s="318"/>
      <c r="Q17" s="312"/>
      <c r="R17" s="311"/>
      <c r="S17" s="314"/>
      <c r="T17" s="312"/>
      <c r="U17" s="311"/>
      <c r="V17" s="314"/>
      <c r="W17" s="312"/>
      <c r="X17" s="311"/>
      <c r="Y17" s="314"/>
      <c r="Z17" s="311"/>
      <c r="AA17" s="311"/>
      <c r="AB17" s="316"/>
    </row>
    <row r="18" spans="1:28" s="70" customFormat="1" ht="96" customHeight="1">
      <c r="A18" s="303"/>
      <c r="B18" s="304"/>
      <c r="C18" s="305"/>
      <c r="D18" s="306"/>
      <c r="E18" s="307"/>
      <c r="F18" s="308"/>
      <c r="G18" s="309"/>
      <c r="H18" s="170" t="s">
        <v>134</v>
      </c>
      <c r="I18" s="308"/>
      <c r="J18" s="309"/>
      <c r="K18" s="310"/>
      <c r="L18" s="311"/>
      <c r="M18" s="309"/>
      <c r="N18" s="312"/>
      <c r="O18" s="311"/>
      <c r="P18" s="318"/>
      <c r="Q18" s="312"/>
      <c r="R18" s="311"/>
      <c r="S18" s="314"/>
      <c r="T18" s="312"/>
      <c r="U18" s="311"/>
      <c r="V18" s="314"/>
      <c r="W18" s="312"/>
      <c r="X18" s="311"/>
      <c r="Y18" s="314"/>
      <c r="Z18" s="311"/>
      <c r="AA18" s="311"/>
      <c r="AB18" s="317"/>
    </row>
    <row r="19" spans="1:28" s="70" customFormat="1" ht="96" customHeight="1">
      <c r="A19" s="71">
        <f>A16+1</f>
        <v>3</v>
      </c>
      <c r="B19" s="170" t="s">
        <v>10</v>
      </c>
      <c r="C19" s="191">
        <v>43195</v>
      </c>
      <c r="D19" s="76" t="s">
        <v>49</v>
      </c>
      <c r="E19" s="192">
        <v>2339.416</v>
      </c>
      <c r="F19" s="105">
        <v>0</v>
      </c>
      <c r="G19" s="193">
        <f>F19*20/90</f>
        <v>0</v>
      </c>
      <c r="H19" s="170" t="s">
        <v>134</v>
      </c>
      <c r="I19" s="105">
        <v>10</v>
      </c>
      <c r="J19" s="193">
        <f>I19*20/90</f>
        <v>2.2222222222222223</v>
      </c>
      <c r="K19" s="194">
        <v>1279.284</v>
      </c>
      <c r="L19" s="111">
        <v>0</v>
      </c>
      <c r="M19" s="193">
        <f>L19*20/90</f>
        <v>0</v>
      </c>
      <c r="N19" s="194">
        <v>0</v>
      </c>
      <c r="O19" s="111">
        <v>0</v>
      </c>
      <c r="P19" s="169">
        <f>O19*10/90</f>
        <v>0</v>
      </c>
      <c r="Q19" s="194">
        <v>0</v>
      </c>
      <c r="R19" s="111">
        <v>0</v>
      </c>
      <c r="S19" s="195">
        <f>R19*10/90</f>
        <v>0</v>
      </c>
      <c r="T19" s="194">
        <v>0</v>
      </c>
      <c r="U19" s="111">
        <v>0</v>
      </c>
      <c r="V19" s="195">
        <f>U19*10/90</f>
        <v>0</v>
      </c>
      <c r="W19" s="194">
        <v>0</v>
      </c>
      <c r="X19" s="111">
        <v>0</v>
      </c>
      <c r="Y19" s="195">
        <f>X19*10/90</f>
        <v>0</v>
      </c>
      <c r="Z19" s="111">
        <v>90</v>
      </c>
      <c r="AA19" s="111">
        <f>F19+I19+L19+O19+R19+U19+X19</f>
        <v>10</v>
      </c>
      <c r="AB19" s="196">
        <f>G19+J19+M19+P19+S19+V19+Y19</f>
        <v>2.2222222222222223</v>
      </c>
    </row>
    <row r="20" spans="1:28" ht="96" customHeight="1">
      <c r="A20" s="4">
        <f aca="true" t="shared" si="0" ref="A20:A41">A19+1</f>
        <v>4</v>
      </c>
      <c r="B20" s="171" t="s">
        <v>31</v>
      </c>
      <c r="C20" s="197">
        <v>43147</v>
      </c>
      <c r="D20" s="108" t="s">
        <v>49</v>
      </c>
      <c r="E20" s="198">
        <v>0</v>
      </c>
      <c r="F20" s="164">
        <v>0</v>
      </c>
      <c r="G20" s="168">
        <f>F20*20/90</f>
        <v>0</v>
      </c>
      <c r="H20" s="171"/>
      <c r="I20" s="164">
        <v>0</v>
      </c>
      <c r="J20" s="199">
        <v>0</v>
      </c>
      <c r="K20" s="198">
        <v>0</v>
      </c>
      <c r="L20" s="164">
        <v>0</v>
      </c>
      <c r="M20" s="199">
        <f>L20*20/90</f>
        <v>0</v>
      </c>
      <c r="N20" s="198" t="s">
        <v>135</v>
      </c>
      <c r="O20" s="164" t="s">
        <v>135</v>
      </c>
      <c r="P20" s="200" t="s">
        <v>135</v>
      </c>
      <c r="Q20" s="198" t="s">
        <v>135</v>
      </c>
      <c r="R20" s="164" t="s">
        <v>135</v>
      </c>
      <c r="S20" s="195" t="s">
        <v>135</v>
      </c>
      <c r="T20" s="198" t="s">
        <v>135</v>
      </c>
      <c r="U20" s="164" t="s">
        <v>135</v>
      </c>
      <c r="V20" s="195" t="s">
        <v>135</v>
      </c>
      <c r="W20" s="198" t="s">
        <v>135</v>
      </c>
      <c r="X20" s="164" t="s">
        <v>135</v>
      </c>
      <c r="Y20" s="195" t="s">
        <v>135</v>
      </c>
      <c r="Z20" s="111">
        <v>90</v>
      </c>
      <c r="AA20" s="111">
        <f>F20+I20+L20</f>
        <v>0</v>
      </c>
      <c r="AB20" s="196">
        <f>G20+J20+M20</f>
        <v>0</v>
      </c>
    </row>
    <row r="21" spans="1:28" ht="27" customHeight="1">
      <c r="A21" s="298">
        <f t="shared" si="0"/>
        <v>5</v>
      </c>
      <c r="B21" s="319" t="s">
        <v>30</v>
      </c>
      <c r="C21" s="320">
        <v>43580</v>
      </c>
      <c r="D21" s="321" t="s">
        <v>45</v>
      </c>
      <c r="E21" s="322">
        <v>60682.628</v>
      </c>
      <c r="F21" s="299">
        <v>10</v>
      </c>
      <c r="G21" s="309">
        <f>F21*20/90</f>
        <v>2.2222222222222223</v>
      </c>
      <c r="H21" s="345" t="s">
        <v>163</v>
      </c>
      <c r="I21" s="308">
        <v>10</v>
      </c>
      <c r="J21" s="309">
        <f>I21*20/90</f>
        <v>2.2222222222222223</v>
      </c>
      <c r="K21" s="310">
        <v>66817.041</v>
      </c>
      <c r="L21" s="311">
        <v>10</v>
      </c>
      <c r="M21" s="309">
        <f>L21*20/90</f>
        <v>2.2222222222222223</v>
      </c>
      <c r="N21" s="310">
        <v>0</v>
      </c>
      <c r="O21" s="311">
        <v>0</v>
      </c>
      <c r="P21" s="318">
        <f>O21*10/90</f>
        <v>0</v>
      </c>
      <c r="Q21" s="310">
        <v>0</v>
      </c>
      <c r="R21" s="311">
        <v>0</v>
      </c>
      <c r="S21" s="314">
        <f>R21*10/90</f>
        <v>0</v>
      </c>
      <c r="T21" s="310">
        <v>0</v>
      </c>
      <c r="U21" s="311">
        <v>0</v>
      </c>
      <c r="V21" s="314">
        <f>U21*10/90</f>
        <v>0</v>
      </c>
      <c r="W21" s="310">
        <v>0</v>
      </c>
      <c r="X21" s="311">
        <v>0</v>
      </c>
      <c r="Y21" s="314">
        <f>X21*10/90</f>
        <v>0</v>
      </c>
      <c r="Z21" s="311">
        <v>90</v>
      </c>
      <c r="AA21" s="311">
        <f>F21+I21+L21+O21+R21+U21+X21</f>
        <v>30</v>
      </c>
      <c r="AB21" s="323">
        <f>G21+J21+M21+P21+S21+V21+Y21</f>
        <v>6.666666666666667</v>
      </c>
    </row>
    <row r="22" spans="1:28" ht="39" customHeight="1">
      <c r="A22" s="298"/>
      <c r="B22" s="319"/>
      <c r="C22" s="320"/>
      <c r="D22" s="321"/>
      <c r="E22" s="322"/>
      <c r="F22" s="299"/>
      <c r="G22" s="309"/>
      <c r="H22" s="350"/>
      <c r="I22" s="308"/>
      <c r="J22" s="309"/>
      <c r="K22" s="310"/>
      <c r="L22" s="311"/>
      <c r="M22" s="309"/>
      <c r="N22" s="310"/>
      <c r="O22" s="311"/>
      <c r="P22" s="318"/>
      <c r="Q22" s="310"/>
      <c r="R22" s="311"/>
      <c r="S22" s="314"/>
      <c r="T22" s="310"/>
      <c r="U22" s="311"/>
      <c r="V22" s="314"/>
      <c r="W22" s="310"/>
      <c r="X22" s="311"/>
      <c r="Y22" s="314"/>
      <c r="Z22" s="311"/>
      <c r="AA22" s="311"/>
      <c r="AB22" s="323"/>
    </row>
    <row r="23" spans="1:28" ht="26.25" customHeight="1">
      <c r="A23" s="298"/>
      <c r="B23" s="319"/>
      <c r="C23" s="320"/>
      <c r="D23" s="321"/>
      <c r="E23" s="322"/>
      <c r="F23" s="299"/>
      <c r="G23" s="309"/>
      <c r="H23" s="351"/>
      <c r="I23" s="308"/>
      <c r="J23" s="309"/>
      <c r="K23" s="310"/>
      <c r="L23" s="311"/>
      <c r="M23" s="309"/>
      <c r="N23" s="310"/>
      <c r="O23" s="311"/>
      <c r="P23" s="318"/>
      <c r="Q23" s="310"/>
      <c r="R23" s="311"/>
      <c r="S23" s="314"/>
      <c r="T23" s="310"/>
      <c r="U23" s="311"/>
      <c r="V23" s="314"/>
      <c r="W23" s="310"/>
      <c r="X23" s="311"/>
      <c r="Y23" s="314"/>
      <c r="Z23" s="311"/>
      <c r="AA23" s="311"/>
      <c r="AB23" s="323"/>
    </row>
    <row r="24" spans="1:28" ht="96" customHeight="1">
      <c r="A24" s="4">
        <f>A21+1</f>
        <v>6</v>
      </c>
      <c r="B24" s="172" t="s">
        <v>33</v>
      </c>
      <c r="C24" s="197">
        <v>44267</v>
      </c>
      <c r="D24" s="234" t="s">
        <v>162</v>
      </c>
      <c r="E24" s="198">
        <v>3321.45</v>
      </c>
      <c r="F24" s="164">
        <v>0</v>
      </c>
      <c r="G24" s="168">
        <f>F24*20/90</f>
        <v>0</v>
      </c>
      <c r="H24" s="201" t="s">
        <v>164</v>
      </c>
      <c r="I24" s="164">
        <v>10</v>
      </c>
      <c r="J24" s="199">
        <f>I24*20/90</f>
        <v>2.2222222222222223</v>
      </c>
      <c r="K24" s="194">
        <v>1742.186</v>
      </c>
      <c r="L24" s="164">
        <v>0</v>
      </c>
      <c r="M24" s="199">
        <f>L24*20/90</f>
        <v>0</v>
      </c>
      <c r="N24" s="194" t="s">
        <v>135</v>
      </c>
      <c r="O24" s="164" t="s">
        <v>135</v>
      </c>
      <c r="P24" s="169" t="s">
        <v>135</v>
      </c>
      <c r="Q24" s="194" t="s">
        <v>135</v>
      </c>
      <c r="R24" s="164" t="s">
        <v>135</v>
      </c>
      <c r="S24" s="195" t="s">
        <v>135</v>
      </c>
      <c r="T24" s="194" t="s">
        <v>135</v>
      </c>
      <c r="U24" s="164" t="s">
        <v>135</v>
      </c>
      <c r="V24" s="195" t="s">
        <v>135</v>
      </c>
      <c r="W24" s="194" t="s">
        <v>135</v>
      </c>
      <c r="X24" s="164" t="s">
        <v>135</v>
      </c>
      <c r="Y24" s="195" t="s">
        <v>135</v>
      </c>
      <c r="Z24" s="111">
        <v>90</v>
      </c>
      <c r="AA24" s="111">
        <f>F24+I24+L24</f>
        <v>10</v>
      </c>
      <c r="AB24" s="196">
        <f>G24+J24+M24</f>
        <v>2.2222222222222223</v>
      </c>
    </row>
    <row r="25" spans="1:28" ht="96" customHeight="1">
      <c r="A25" s="4">
        <f t="shared" si="0"/>
        <v>7</v>
      </c>
      <c r="B25" s="172" t="s">
        <v>34</v>
      </c>
      <c r="C25" s="197">
        <v>43886</v>
      </c>
      <c r="D25" s="108" t="s">
        <v>44</v>
      </c>
      <c r="E25" s="198">
        <v>2104.828</v>
      </c>
      <c r="F25" s="164">
        <v>0</v>
      </c>
      <c r="G25" s="168">
        <f aca="true" t="shared" si="1" ref="G25:G41">F25*20/90</f>
        <v>0</v>
      </c>
      <c r="H25" s="201"/>
      <c r="I25" s="164">
        <v>0</v>
      </c>
      <c r="J25" s="199">
        <v>0</v>
      </c>
      <c r="K25" s="194">
        <v>702.414</v>
      </c>
      <c r="L25" s="164">
        <v>0</v>
      </c>
      <c r="M25" s="199">
        <f aca="true" t="shared" si="2" ref="M25:M41">L25*20/90</f>
        <v>0</v>
      </c>
      <c r="N25" s="194" t="s">
        <v>135</v>
      </c>
      <c r="O25" s="164" t="s">
        <v>135</v>
      </c>
      <c r="P25" s="169" t="s">
        <v>135</v>
      </c>
      <c r="Q25" s="194" t="s">
        <v>135</v>
      </c>
      <c r="R25" s="164" t="s">
        <v>135</v>
      </c>
      <c r="S25" s="195" t="s">
        <v>135</v>
      </c>
      <c r="T25" s="194" t="s">
        <v>135</v>
      </c>
      <c r="U25" s="164" t="s">
        <v>135</v>
      </c>
      <c r="V25" s="195" t="s">
        <v>135</v>
      </c>
      <c r="W25" s="194" t="s">
        <v>135</v>
      </c>
      <c r="X25" s="164" t="s">
        <v>135</v>
      </c>
      <c r="Y25" s="195" t="s">
        <v>135</v>
      </c>
      <c r="Z25" s="111">
        <v>90</v>
      </c>
      <c r="AA25" s="111">
        <f>F25+I25+L25</f>
        <v>0</v>
      </c>
      <c r="AB25" s="196">
        <f>G25+J25+M25</f>
        <v>0</v>
      </c>
    </row>
    <row r="26" spans="1:28" ht="96" customHeight="1">
      <c r="A26" s="4">
        <f t="shared" si="0"/>
        <v>8</v>
      </c>
      <c r="B26" s="171" t="s">
        <v>18</v>
      </c>
      <c r="C26" s="197">
        <v>44088</v>
      </c>
      <c r="D26" s="197" t="s">
        <v>42</v>
      </c>
      <c r="E26" s="198">
        <v>33446.426</v>
      </c>
      <c r="F26" s="164">
        <v>0</v>
      </c>
      <c r="G26" s="168">
        <f t="shared" si="1"/>
        <v>0</v>
      </c>
      <c r="H26" s="201"/>
      <c r="I26" s="164">
        <v>0</v>
      </c>
      <c r="J26" s="199">
        <f aca="true" t="shared" si="3" ref="J26:J38">I26*20/90</f>
        <v>0</v>
      </c>
      <c r="K26" s="194">
        <v>17388.758</v>
      </c>
      <c r="L26" s="164">
        <v>0</v>
      </c>
      <c r="M26" s="199">
        <f t="shared" si="2"/>
        <v>0</v>
      </c>
      <c r="N26" s="194">
        <v>0</v>
      </c>
      <c r="O26" s="164">
        <v>0</v>
      </c>
      <c r="P26" s="169">
        <f>O26*10/90</f>
        <v>0</v>
      </c>
      <c r="Q26" s="194">
        <v>0</v>
      </c>
      <c r="R26" s="164">
        <v>0</v>
      </c>
      <c r="S26" s="195">
        <f>R26*10/90</f>
        <v>0</v>
      </c>
      <c r="T26" s="194">
        <v>0</v>
      </c>
      <c r="U26" s="164">
        <v>0</v>
      </c>
      <c r="V26" s="195">
        <f>U26*10/90</f>
        <v>0</v>
      </c>
      <c r="W26" s="194">
        <v>0</v>
      </c>
      <c r="X26" s="164">
        <v>0</v>
      </c>
      <c r="Y26" s="195">
        <f>X26*10/90</f>
        <v>0</v>
      </c>
      <c r="Z26" s="111">
        <v>90</v>
      </c>
      <c r="AA26" s="164">
        <f>F26+I26+L26+O26+R26+U26+X26</f>
        <v>0</v>
      </c>
      <c r="AB26" s="202">
        <f>G26+J26+M26+P26+S26+V26+Y26</f>
        <v>0</v>
      </c>
    </row>
    <row r="27" spans="1:28" ht="96" customHeight="1">
      <c r="A27" s="4">
        <f t="shared" si="0"/>
        <v>9</v>
      </c>
      <c r="B27" s="171" t="s">
        <v>7</v>
      </c>
      <c r="C27" s="197">
        <v>43521</v>
      </c>
      <c r="D27" s="108" t="s">
        <v>45</v>
      </c>
      <c r="E27" s="198">
        <v>65713.515</v>
      </c>
      <c r="F27" s="164">
        <v>10</v>
      </c>
      <c r="G27" s="199">
        <f t="shared" si="1"/>
        <v>2.2222222222222223</v>
      </c>
      <c r="H27" s="201"/>
      <c r="I27" s="164">
        <v>0</v>
      </c>
      <c r="J27" s="199">
        <f t="shared" si="3"/>
        <v>0</v>
      </c>
      <c r="K27" s="194">
        <v>38308.646</v>
      </c>
      <c r="L27" s="164">
        <v>0</v>
      </c>
      <c r="M27" s="199">
        <f t="shared" si="2"/>
        <v>0</v>
      </c>
      <c r="N27" s="194">
        <v>0</v>
      </c>
      <c r="O27" s="164">
        <v>0</v>
      </c>
      <c r="P27" s="169">
        <f aca="true" t="shared" si="4" ref="P27:P41">O27*10/90</f>
        <v>0</v>
      </c>
      <c r="Q27" s="194">
        <v>0</v>
      </c>
      <c r="R27" s="164">
        <v>0</v>
      </c>
      <c r="S27" s="195">
        <f aca="true" t="shared" si="5" ref="S27:S41">R27*10/90</f>
        <v>0</v>
      </c>
      <c r="T27" s="194">
        <v>0</v>
      </c>
      <c r="U27" s="164">
        <v>0</v>
      </c>
      <c r="V27" s="195">
        <f aca="true" t="shared" si="6" ref="V27:V41">U27*10/90</f>
        <v>0</v>
      </c>
      <c r="W27" s="194">
        <v>0</v>
      </c>
      <c r="X27" s="164">
        <v>0</v>
      </c>
      <c r="Y27" s="195">
        <f aca="true" t="shared" si="7" ref="Y27:Y41">X27*10/90</f>
        <v>0</v>
      </c>
      <c r="Z27" s="111">
        <v>90</v>
      </c>
      <c r="AA27" s="164">
        <f aca="true" t="shared" si="8" ref="AA27:AB40">F27+I27+L27+O27+R27+U27+X27</f>
        <v>10</v>
      </c>
      <c r="AB27" s="202">
        <f t="shared" si="8"/>
        <v>2.2222222222222223</v>
      </c>
    </row>
    <row r="28" spans="1:28" ht="96" customHeight="1">
      <c r="A28" s="4">
        <f t="shared" si="0"/>
        <v>10</v>
      </c>
      <c r="B28" s="171" t="s">
        <v>8</v>
      </c>
      <c r="C28" s="197">
        <v>43390</v>
      </c>
      <c r="D28" s="108" t="s">
        <v>51</v>
      </c>
      <c r="E28" s="198">
        <v>68065.99</v>
      </c>
      <c r="F28" s="164">
        <v>10</v>
      </c>
      <c r="G28" s="199">
        <f t="shared" si="1"/>
        <v>2.2222222222222223</v>
      </c>
      <c r="H28" s="201"/>
      <c r="I28" s="164">
        <v>0</v>
      </c>
      <c r="J28" s="199">
        <f t="shared" si="3"/>
        <v>0</v>
      </c>
      <c r="K28" s="194">
        <v>45941.043</v>
      </c>
      <c r="L28" s="164">
        <v>0</v>
      </c>
      <c r="M28" s="199">
        <v>0</v>
      </c>
      <c r="N28" s="194">
        <v>27.36</v>
      </c>
      <c r="O28" s="164">
        <v>5</v>
      </c>
      <c r="P28" s="169">
        <f t="shared" si="4"/>
        <v>0.5555555555555556</v>
      </c>
      <c r="Q28" s="194">
        <v>0</v>
      </c>
      <c r="R28" s="164">
        <v>0</v>
      </c>
      <c r="S28" s="195">
        <f t="shared" si="5"/>
        <v>0</v>
      </c>
      <c r="T28" s="194">
        <v>0</v>
      </c>
      <c r="U28" s="164">
        <v>0</v>
      </c>
      <c r="V28" s="195">
        <f t="shared" si="6"/>
        <v>0</v>
      </c>
      <c r="W28" s="194">
        <v>0</v>
      </c>
      <c r="X28" s="164">
        <v>0</v>
      </c>
      <c r="Y28" s="195">
        <f t="shared" si="7"/>
        <v>0</v>
      </c>
      <c r="Z28" s="111">
        <v>90</v>
      </c>
      <c r="AA28" s="164">
        <f t="shared" si="8"/>
        <v>15</v>
      </c>
      <c r="AB28" s="202">
        <f t="shared" si="8"/>
        <v>2.7777777777777777</v>
      </c>
    </row>
    <row r="29" spans="1:28" ht="96" customHeight="1">
      <c r="A29" s="4">
        <f t="shared" si="0"/>
        <v>11</v>
      </c>
      <c r="B29" s="171" t="s">
        <v>19</v>
      </c>
      <c r="C29" s="197">
        <v>43271</v>
      </c>
      <c r="D29" s="108" t="s">
        <v>50</v>
      </c>
      <c r="E29" s="198">
        <v>46171.747</v>
      </c>
      <c r="F29" s="164">
        <v>0</v>
      </c>
      <c r="G29" s="168">
        <f t="shared" si="1"/>
        <v>0</v>
      </c>
      <c r="H29" s="201"/>
      <c r="I29" s="164">
        <v>0</v>
      </c>
      <c r="J29" s="199">
        <f t="shared" si="3"/>
        <v>0</v>
      </c>
      <c r="K29" s="194">
        <v>27894.923</v>
      </c>
      <c r="L29" s="164">
        <v>0</v>
      </c>
      <c r="M29" s="199">
        <f t="shared" si="2"/>
        <v>0</v>
      </c>
      <c r="N29" s="194">
        <v>0.43</v>
      </c>
      <c r="O29" s="164">
        <v>0</v>
      </c>
      <c r="P29" s="169">
        <f t="shared" si="4"/>
        <v>0</v>
      </c>
      <c r="Q29" s="194">
        <v>0</v>
      </c>
      <c r="R29" s="164">
        <v>0</v>
      </c>
      <c r="S29" s="195">
        <f t="shared" si="5"/>
        <v>0</v>
      </c>
      <c r="T29" s="194">
        <v>0</v>
      </c>
      <c r="U29" s="164">
        <v>0</v>
      </c>
      <c r="V29" s="195">
        <f t="shared" si="6"/>
        <v>0</v>
      </c>
      <c r="W29" s="194">
        <v>0</v>
      </c>
      <c r="X29" s="164">
        <v>0</v>
      </c>
      <c r="Y29" s="195">
        <f t="shared" si="7"/>
        <v>0</v>
      </c>
      <c r="Z29" s="111">
        <v>90</v>
      </c>
      <c r="AA29" s="164">
        <f t="shared" si="8"/>
        <v>0</v>
      </c>
      <c r="AB29" s="202">
        <f t="shared" si="8"/>
        <v>0</v>
      </c>
    </row>
    <row r="30" spans="1:28" ht="96" customHeight="1">
      <c r="A30" s="4">
        <f t="shared" si="0"/>
        <v>12</v>
      </c>
      <c r="B30" s="171" t="s">
        <v>20</v>
      </c>
      <c r="C30" s="197">
        <v>43235</v>
      </c>
      <c r="D30" s="108" t="s">
        <v>50</v>
      </c>
      <c r="E30" s="198">
        <v>81915.207</v>
      </c>
      <c r="F30" s="164">
        <v>10</v>
      </c>
      <c r="G30" s="199">
        <f t="shared" si="1"/>
        <v>2.2222222222222223</v>
      </c>
      <c r="H30" s="201"/>
      <c r="I30" s="164">
        <v>0</v>
      </c>
      <c r="J30" s="199">
        <f t="shared" si="3"/>
        <v>0</v>
      </c>
      <c r="K30" s="194">
        <v>56076.336</v>
      </c>
      <c r="L30" s="164">
        <v>10</v>
      </c>
      <c r="M30" s="199">
        <f t="shared" si="2"/>
        <v>2.2222222222222223</v>
      </c>
      <c r="N30" s="194">
        <v>19.95</v>
      </c>
      <c r="O30" s="164">
        <v>5</v>
      </c>
      <c r="P30" s="169">
        <f t="shared" si="4"/>
        <v>0.5555555555555556</v>
      </c>
      <c r="Q30" s="194">
        <v>0</v>
      </c>
      <c r="R30" s="164">
        <v>0</v>
      </c>
      <c r="S30" s="195">
        <f t="shared" si="5"/>
        <v>0</v>
      </c>
      <c r="T30" s="194">
        <v>0</v>
      </c>
      <c r="U30" s="164">
        <v>0</v>
      </c>
      <c r="V30" s="195">
        <f t="shared" si="6"/>
        <v>0</v>
      </c>
      <c r="W30" s="194">
        <v>0</v>
      </c>
      <c r="X30" s="164">
        <v>0</v>
      </c>
      <c r="Y30" s="195">
        <f t="shared" si="7"/>
        <v>0</v>
      </c>
      <c r="Z30" s="111">
        <v>90</v>
      </c>
      <c r="AA30" s="164">
        <f t="shared" si="8"/>
        <v>25</v>
      </c>
      <c r="AB30" s="202">
        <f t="shared" si="8"/>
        <v>5</v>
      </c>
    </row>
    <row r="31" spans="1:28" ht="96" customHeight="1">
      <c r="A31" s="4">
        <f t="shared" si="0"/>
        <v>13</v>
      </c>
      <c r="B31" s="171" t="s">
        <v>43</v>
      </c>
      <c r="C31" s="197">
        <v>43924</v>
      </c>
      <c r="D31" s="108" t="s">
        <v>44</v>
      </c>
      <c r="E31" s="198">
        <v>103795.547</v>
      </c>
      <c r="F31" s="164">
        <v>20</v>
      </c>
      <c r="G31" s="199">
        <f t="shared" si="1"/>
        <v>4.444444444444445</v>
      </c>
      <c r="H31" s="201"/>
      <c r="I31" s="164">
        <v>0</v>
      </c>
      <c r="J31" s="199">
        <f t="shared" si="3"/>
        <v>0</v>
      </c>
      <c r="K31" s="194">
        <v>48548.332</v>
      </c>
      <c r="L31" s="164">
        <v>0</v>
      </c>
      <c r="M31" s="199">
        <f t="shared" si="2"/>
        <v>0</v>
      </c>
      <c r="N31" s="194">
        <v>23.83</v>
      </c>
      <c r="O31" s="164">
        <v>5</v>
      </c>
      <c r="P31" s="169">
        <f t="shared" si="4"/>
        <v>0.5555555555555556</v>
      </c>
      <c r="Q31" s="194">
        <v>0</v>
      </c>
      <c r="R31" s="164">
        <v>0</v>
      </c>
      <c r="S31" s="195">
        <f t="shared" si="5"/>
        <v>0</v>
      </c>
      <c r="T31" s="194">
        <v>0</v>
      </c>
      <c r="U31" s="164">
        <v>0</v>
      </c>
      <c r="V31" s="195">
        <f t="shared" si="6"/>
        <v>0</v>
      </c>
      <c r="W31" s="194">
        <v>0</v>
      </c>
      <c r="X31" s="164">
        <v>0</v>
      </c>
      <c r="Y31" s="195">
        <f t="shared" si="7"/>
        <v>0</v>
      </c>
      <c r="Z31" s="111">
        <v>90</v>
      </c>
      <c r="AA31" s="164">
        <f t="shared" si="8"/>
        <v>25</v>
      </c>
      <c r="AB31" s="202">
        <f t="shared" si="8"/>
        <v>5</v>
      </c>
    </row>
    <row r="32" spans="1:28" ht="96" customHeight="1">
      <c r="A32" s="4">
        <f t="shared" si="0"/>
        <v>14</v>
      </c>
      <c r="B32" s="171" t="s">
        <v>21</v>
      </c>
      <c r="C32" s="197">
        <v>43182</v>
      </c>
      <c r="D32" s="108" t="s">
        <v>49</v>
      </c>
      <c r="E32" s="198">
        <v>87197.289</v>
      </c>
      <c r="F32" s="164">
        <v>10</v>
      </c>
      <c r="G32" s="199">
        <f t="shared" si="1"/>
        <v>2.2222222222222223</v>
      </c>
      <c r="H32" s="201"/>
      <c r="I32" s="164">
        <v>0</v>
      </c>
      <c r="J32" s="199">
        <f t="shared" si="3"/>
        <v>0</v>
      </c>
      <c r="K32" s="194">
        <v>71560.175</v>
      </c>
      <c r="L32" s="164">
        <v>10</v>
      </c>
      <c r="M32" s="199">
        <f t="shared" si="2"/>
        <v>2.2222222222222223</v>
      </c>
      <c r="N32" s="194">
        <v>16.11</v>
      </c>
      <c r="O32" s="164">
        <v>5</v>
      </c>
      <c r="P32" s="169">
        <f t="shared" si="4"/>
        <v>0.5555555555555556</v>
      </c>
      <c r="Q32" s="194">
        <v>0</v>
      </c>
      <c r="R32" s="164">
        <v>0</v>
      </c>
      <c r="S32" s="195">
        <f t="shared" si="5"/>
        <v>0</v>
      </c>
      <c r="T32" s="194">
        <v>0</v>
      </c>
      <c r="U32" s="164">
        <v>0</v>
      </c>
      <c r="V32" s="195">
        <f t="shared" si="6"/>
        <v>0</v>
      </c>
      <c r="W32" s="194">
        <v>0</v>
      </c>
      <c r="X32" s="164">
        <v>0</v>
      </c>
      <c r="Y32" s="195">
        <f t="shared" si="7"/>
        <v>0</v>
      </c>
      <c r="Z32" s="111">
        <v>90</v>
      </c>
      <c r="AA32" s="164">
        <f t="shared" si="8"/>
        <v>25</v>
      </c>
      <c r="AB32" s="202">
        <f t="shared" si="8"/>
        <v>5</v>
      </c>
    </row>
    <row r="33" spans="1:28" ht="96" customHeight="1">
      <c r="A33" s="4">
        <f t="shared" si="0"/>
        <v>15</v>
      </c>
      <c r="B33" s="171" t="s">
        <v>35</v>
      </c>
      <c r="C33" s="197">
        <v>44167</v>
      </c>
      <c r="D33" s="197" t="s">
        <v>41</v>
      </c>
      <c r="E33" s="198">
        <v>33833.493</v>
      </c>
      <c r="F33" s="164">
        <v>0</v>
      </c>
      <c r="G33" s="168">
        <f t="shared" si="1"/>
        <v>0</v>
      </c>
      <c r="H33" s="201"/>
      <c r="I33" s="164">
        <v>0</v>
      </c>
      <c r="J33" s="199">
        <f t="shared" si="3"/>
        <v>0</v>
      </c>
      <c r="K33" s="194">
        <v>11586.155</v>
      </c>
      <c r="L33" s="164">
        <v>0</v>
      </c>
      <c r="M33" s="199">
        <f t="shared" si="2"/>
        <v>0</v>
      </c>
      <c r="N33" s="194">
        <v>0.59</v>
      </c>
      <c r="O33" s="164">
        <v>0</v>
      </c>
      <c r="P33" s="169">
        <f t="shared" si="4"/>
        <v>0</v>
      </c>
      <c r="Q33" s="194">
        <v>0</v>
      </c>
      <c r="R33" s="164">
        <v>0</v>
      </c>
      <c r="S33" s="195">
        <f t="shared" si="5"/>
        <v>0</v>
      </c>
      <c r="T33" s="194">
        <v>0</v>
      </c>
      <c r="U33" s="164">
        <v>0</v>
      </c>
      <c r="V33" s="195">
        <f t="shared" si="6"/>
        <v>0</v>
      </c>
      <c r="W33" s="194">
        <v>0</v>
      </c>
      <c r="X33" s="164">
        <v>0</v>
      </c>
      <c r="Y33" s="195">
        <f t="shared" si="7"/>
        <v>0</v>
      </c>
      <c r="Z33" s="111">
        <v>90</v>
      </c>
      <c r="AA33" s="164">
        <f t="shared" si="8"/>
        <v>0</v>
      </c>
      <c r="AB33" s="202">
        <f t="shared" si="8"/>
        <v>0</v>
      </c>
    </row>
    <row r="34" spans="1:28" ht="96" customHeight="1">
      <c r="A34" s="4">
        <f t="shared" si="0"/>
        <v>16</v>
      </c>
      <c r="B34" s="171" t="s">
        <v>2</v>
      </c>
      <c r="C34" s="197">
        <v>44007</v>
      </c>
      <c r="D34" s="197" t="s">
        <v>42</v>
      </c>
      <c r="E34" s="198">
        <v>56079.58</v>
      </c>
      <c r="F34" s="164">
        <v>10</v>
      </c>
      <c r="G34" s="199">
        <f t="shared" si="1"/>
        <v>2.2222222222222223</v>
      </c>
      <c r="H34" s="201"/>
      <c r="I34" s="164">
        <v>0</v>
      </c>
      <c r="J34" s="199">
        <f t="shared" si="3"/>
        <v>0</v>
      </c>
      <c r="K34" s="194">
        <v>22644.469</v>
      </c>
      <c r="L34" s="164">
        <v>0</v>
      </c>
      <c r="M34" s="199">
        <f t="shared" si="2"/>
        <v>0</v>
      </c>
      <c r="N34" s="194">
        <v>0.17</v>
      </c>
      <c r="O34" s="164">
        <v>0</v>
      </c>
      <c r="P34" s="169">
        <f t="shared" si="4"/>
        <v>0</v>
      </c>
      <c r="Q34" s="194">
        <v>0</v>
      </c>
      <c r="R34" s="164">
        <v>0</v>
      </c>
      <c r="S34" s="195">
        <f t="shared" si="5"/>
        <v>0</v>
      </c>
      <c r="T34" s="194">
        <v>0</v>
      </c>
      <c r="U34" s="164">
        <v>0</v>
      </c>
      <c r="V34" s="195">
        <f t="shared" si="6"/>
        <v>0</v>
      </c>
      <c r="W34" s="194">
        <v>0</v>
      </c>
      <c r="X34" s="164">
        <v>0</v>
      </c>
      <c r="Y34" s="195">
        <f t="shared" si="7"/>
        <v>0</v>
      </c>
      <c r="Z34" s="111">
        <v>90</v>
      </c>
      <c r="AA34" s="164">
        <f t="shared" si="8"/>
        <v>10</v>
      </c>
      <c r="AB34" s="202">
        <f t="shared" si="8"/>
        <v>2.2222222222222223</v>
      </c>
    </row>
    <row r="35" spans="1:28" ht="96" customHeight="1">
      <c r="A35" s="4">
        <f t="shared" si="0"/>
        <v>17</v>
      </c>
      <c r="B35" s="171" t="s">
        <v>3</v>
      </c>
      <c r="C35" s="197">
        <v>43857</v>
      </c>
      <c r="D35" s="197" t="s">
        <v>48</v>
      </c>
      <c r="E35" s="198">
        <v>66805.502</v>
      </c>
      <c r="F35" s="164">
        <v>10</v>
      </c>
      <c r="G35" s="199">
        <f t="shared" si="1"/>
        <v>2.2222222222222223</v>
      </c>
      <c r="H35" s="201"/>
      <c r="I35" s="164">
        <v>0</v>
      </c>
      <c r="J35" s="199">
        <f t="shared" si="3"/>
        <v>0</v>
      </c>
      <c r="K35" s="194">
        <v>27699.146</v>
      </c>
      <c r="L35" s="164">
        <v>0</v>
      </c>
      <c r="M35" s="199">
        <f t="shared" si="2"/>
        <v>0</v>
      </c>
      <c r="N35" s="194">
        <v>13.38</v>
      </c>
      <c r="O35" s="164">
        <v>5</v>
      </c>
      <c r="P35" s="169">
        <f t="shared" si="4"/>
        <v>0.5555555555555556</v>
      </c>
      <c r="Q35" s="194">
        <v>0</v>
      </c>
      <c r="R35" s="164">
        <v>0</v>
      </c>
      <c r="S35" s="195">
        <f t="shared" si="5"/>
        <v>0</v>
      </c>
      <c r="T35" s="194">
        <v>0</v>
      </c>
      <c r="U35" s="164">
        <v>0</v>
      </c>
      <c r="V35" s="195">
        <f t="shared" si="6"/>
        <v>0</v>
      </c>
      <c r="W35" s="194">
        <v>0</v>
      </c>
      <c r="X35" s="164">
        <v>0</v>
      </c>
      <c r="Y35" s="195">
        <f t="shared" si="7"/>
        <v>0</v>
      </c>
      <c r="Z35" s="111">
        <v>90</v>
      </c>
      <c r="AA35" s="164">
        <f t="shared" si="8"/>
        <v>15</v>
      </c>
      <c r="AB35" s="202">
        <f t="shared" si="8"/>
        <v>2.7777777777777777</v>
      </c>
    </row>
    <row r="36" spans="1:28" ht="96" customHeight="1">
      <c r="A36" s="4">
        <f t="shared" si="0"/>
        <v>18</v>
      </c>
      <c r="B36" s="171" t="s">
        <v>22</v>
      </c>
      <c r="C36" s="197">
        <v>43658</v>
      </c>
      <c r="D36" s="108" t="s">
        <v>46</v>
      </c>
      <c r="E36" s="198">
        <v>35316.224</v>
      </c>
      <c r="F36" s="164">
        <v>0</v>
      </c>
      <c r="G36" s="168">
        <f t="shared" si="1"/>
        <v>0</v>
      </c>
      <c r="H36" s="201"/>
      <c r="I36" s="164">
        <v>0</v>
      </c>
      <c r="J36" s="199">
        <f t="shared" si="3"/>
        <v>0</v>
      </c>
      <c r="K36" s="194">
        <v>19439.395</v>
      </c>
      <c r="L36" s="164">
        <v>0</v>
      </c>
      <c r="M36" s="199">
        <f t="shared" si="2"/>
        <v>0</v>
      </c>
      <c r="N36" s="194">
        <v>0.48</v>
      </c>
      <c r="O36" s="164">
        <v>0</v>
      </c>
      <c r="P36" s="169">
        <f t="shared" si="4"/>
        <v>0</v>
      </c>
      <c r="Q36" s="194">
        <v>0</v>
      </c>
      <c r="R36" s="164">
        <v>0</v>
      </c>
      <c r="S36" s="195">
        <f t="shared" si="5"/>
        <v>0</v>
      </c>
      <c r="T36" s="194">
        <v>0</v>
      </c>
      <c r="U36" s="164">
        <v>0</v>
      </c>
      <c r="V36" s="195">
        <f t="shared" si="6"/>
        <v>0</v>
      </c>
      <c r="W36" s="194">
        <v>0</v>
      </c>
      <c r="X36" s="164">
        <v>0</v>
      </c>
      <c r="Y36" s="195">
        <f t="shared" si="7"/>
        <v>0</v>
      </c>
      <c r="Z36" s="111">
        <v>90</v>
      </c>
      <c r="AA36" s="164">
        <f t="shared" si="8"/>
        <v>0</v>
      </c>
      <c r="AB36" s="202">
        <f t="shared" si="8"/>
        <v>0</v>
      </c>
    </row>
    <row r="37" spans="1:28" ht="96" customHeight="1">
      <c r="A37" s="4">
        <f t="shared" si="0"/>
        <v>19</v>
      </c>
      <c r="B37" s="171" t="s">
        <v>36</v>
      </c>
      <c r="C37" s="197">
        <v>44132</v>
      </c>
      <c r="D37" s="197" t="s">
        <v>42</v>
      </c>
      <c r="E37" s="198">
        <v>121854.72</v>
      </c>
      <c r="F37" s="164">
        <v>20</v>
      </c>
      <c r="G37" s="199">
        <f t="shared" si="1"/>
        <v>4.444444444444445</v>
      </c>
      <c r="H37" s="201"/>
      <c r="I37" s="164">
        <v>0</v>
      </c>
      <c r="J37" s="199">
        <f t="shared" si="3"/>
        <v>0</v>
      </c>
      <c r="K37" s="194">
        <v>45246.473</v>
      </c>
      <c r="L37" s="164">
        <v>0</v>
      </c>
      <c r="M37" s="199">
        <f t="shared" si="2"/>
        <v>0</v>
      </c>
      <c r="N37" s="194">
        <v>0.12</v>
      </c>
      <c r="O37" s="164">
        <v>0</v>
      </c>
      <c r="P37" s="169">
        <f>O37*10/90</f>
        <v>0</v>
      </c>
      <c r="Q37" s="194">
        <v>0</v>
      </c>
      <c r="R37" s="164">
        <v>0</v>
      </c>
      <c r="S37" s="195">
        <f>R37*10/90</f>
        <v>0</v>
      </c>
      <c r="T37" s="194">
        <v>0</v>
      </c>
      <c r="U37" s="164">
        <v>0</v>
      </c>
      <c r="V37" s="195">
        <f>U37*10/90</f>
        <v>0</v>
      </c>
      <c r="W37" s="194">
        <v>0</v>
      </c>
      <c r="X37" s="164">
        <v>0</v>
      </c>
      <c r="Y37" s="195">
        <f>X37*10/90</f>
        <v>0</v>
      </c>
      <c r="Z37" s="111">
        <v>90</v>
      </c>
      <c r="AA37" s="164">
        <f t="shared" si="8"/>
        <v>20</v>
      </c>
      <c r="AB37" s="202">
        <f t="shared" si="8"/>
        <v>4.444444444444445</v>
      </c>
    </row>
    <row r="38" spans="1:28" ht="96" customHeight="1">
      <c r="A38" s="4">
        <f t="shared" si="0"/>
        <v>20</v>
      </c>
      <c r="B38" s="171" t="s">
        <v>5</v>
      </c>
      <c r="C38" s="197">
        <v>44189</v>
      </c>
      <c r="D38" s="197" t="s">
        <v>41</v>
      </c>
      <c r="E38" s="198">
        <v>63904.158</v>
      </c>
      <c r="F38" s="164">
        <v>10</v>
      </c>
      <c r="G38" s="199">
        <f t="shared" si="1"/>
        <v>2.2222222222222223</v>
      </c>
      <c r="H38" s="201"/>
      <c r="I38" s="164">
        <v>0</v>
      </c>
      <c r="J38" s="199">
        <f t="shared" si="3"/>
        <v>0</v>
      </c>
      <c r="K38" s="194">
        <v>23618.727</v>
      </c>
      <c r="L38" s="164">
        <v>0</v>
      </c>
      <c r="M38" s="199">
        <f t="shared" si="2"/>
        <v>0</v>
      </c>
      <c r="N38" s="194">
        <v>0.53</v>
      </c>
      <c r="O38" s="164">
        <v>0</v>
      </c>
      <c r="P38" s="169">
        <f t="shared" si="4"/>
        <v>0</v>
      </c>
      <c r="Q38" s="194">
        <v>0</v>
      </c>
      <c r="R38" s="164">
        <v>0</v>
      </c>
      <c r="S38" s="195">
        <f t="shared" si="5"/>
        <v>0</v>
      </c>
      <c r="T38" s="194">
        <v>0</v>
      </c>
      <c r="U38" s="164">
        <v>0</v>
      </c>
      <c r="V38" s="195">
        <f t="shared" si="6"/>
        <v>0</v>
      </c>
      <c r="W38" s="194">
        <v>0</v>
      </c>
      <c r="X38" s="164">
        <v>0</v>
      </c>
      <c r="Y38" s="195">
        <f t="shared" si="7"/>
        <v>0</v>
      </c>
      <c r="Z38" s="111">
        <v>90</v>
      </c>
      <c r="AA38" s="164">
        <f t="shared" si="8"/>
        <v>10</v>
      </c>
      <c r="AB38" s="202">
        <f t="shared" si="8"/>
        <v>2.2222222222222223</v>
      </c>
    </row>
    <row r="39" spans="1:28" ht="96" customHeight="1">
      <c r="A39" s="4">
        <f t="shared" si="0"/>
        <v>21</v>
      </c>
      <c r="B39" s="171" t="s">
        <v>4</v>
      </c>
      <c r="C39" s="197">
        <v>43550</v>
      </c>
      <c r="D39" s="108" t="s">
        <v>45</v>
      </c>
      <c r="E39" s="198">
        <v>55167.542</v>
      </c>
      <c r="F39" s="164">
        <v>10</v>
      </c>
      <c r="G39" s="199">
        <f t="shared" si="1"/>
        <v>2.2222222222222223</v>
      </c>
      <c r="H39" s="201"/>
      <c r="I39" s="164">
        <v>0</v>
      </c>
      <c r="J39" s="199">
        <v>0</v>
      </c>
      <c r="K39" s="194">
        <v>26961.108</v>
      </c>
      <c r="L39" s="164">
        <v>0</v>
      </c>
      <c r="M39" s="199">
        <f t="shared" si="2"/>
        <v>0</v>
      </c>
      <c r="N39" s="194">
        <v>0</v>
      </c>
      <c r="O39" s="164">
        <v>0</v>
      </c>
      <c r="P39" s="169">
        <f t="shared" si="4"/>
        <v>0</v>
      </c>
      <c r="Q39" s="194">
        <v>0</v>
      </c>
      <c r="R39" s="164">
        <v>0</v>
      </c>
      <c r="S39" s="195">
        <f t="shared" si="5"/>
        <v>0</v>
      </c>
      <c r="T39" s="194">
        <v>0</v>
      </c>
      <c r="U39" s="164">
        <v>0</v>
      </c>
      <c r="V39" s="195">
        <f t="shared" si="6"/>
        <v>0</v>
      </c>
      <c r="W39" s="194">
        <v>0</v>
      </c>
      <c r="X39" s="164">
        <v>0</v>
      </c>
      <c r="Y39" s="195">
        <f t="shared" si="7"/>
        <v>0</v>
      </c>
      <c r="Z39" s="111">
        <v>90</v>
      </c>
      <c r="AA39" s="164">
        <f t="shared" si="8"/>
        <v>10</v>
      </c>
      <c r="AB39" s="202">
        <f t="shared" si="8"/>
        <v>2.2222222222222223</v>
      </c>
    </row>
    <row r="40" spans="1:28" ht="96" customHeight="1">
      <c r="A40" s="4">
        <f t="shared" si="0"/>
        <v>22</v>
      </c>
      <c r="B40" s="171" t="s">
        <v>11</v>
      </c>
      <c r="C40" s="197">
        <v>43811</v>
      </c>
      <c r="D40" s="108" t="s">
        <v>47</v>
      </c>
      <c r="E40" s="198">
        <v>61748.926</v>
      </c>
      <c r="F40" s="164">
        <v>10</v>
      </c>
      <c r="G40" s="199">
        <f t="shared" si="1"/>
        <v>2.2222222222222223</v>
      </c>
      <c r="H40" s="201"/>
      <c r="I40" s="164">
        <v>0</v>
      </c>
      <c r="J40" s="199">
        <v>0</v>
      </c>
      <c r="K40" s="194">
        <v>25524.312</v>
      </c>
      <c r="L40" s="164">
        <v>0</v>
      </c>
      <c r="M40" s="199">
        <f t="shared" si="2"/>
        <v>0</v>
      </c>
      <c r="N40" s="194">
        <v>0.54</v>
      </c>
      <c r="O40" s="164">
        <v>0</v>
      </c>
      <c r="P40" s="169">
        <f t="shared" si="4"/>
        <v>0</v>
      </c>
      <c r="Q40" s="194">
        <v>0</v>
      </c>
      <c r="R40" s="164">
        <v>0</v>
      </c>
      <c r="S40" s="195">
        <f t="shared" si="5"/>
        <v>0</v>
      </c>
      <c r="T40" s="194">
        <v>0</v>
      </c>
      <c r="U40" s="164">
        <v>0</v>
      </c>
      <c r="V40" s="195">
        <f t="shared" si="6"/>
        <v>0</v>
      </c>
      <c r="W40" s="194">
        <v>0</v>
      </c>
      <c r="X40" s="164">
        <v>0</v>
      </c>
      <c r="Y40" s="195">
        <f t="shared" si="7"/>
        <v>0</v>
      </c>
      <c r="Z40" s="111">
        <v>90</v>
      </c>
      <c r="AA40" s="164">
        <f t="shared" si="8"/>
        <v>10</v>
      </c>
      <c r="AB40" s="202">
        <f t="shared" si="8"/>
        <v>2.2222222222222223</v>
      </c>
    </row>
    <row r="41" spans="1:28" ht="96" customHeight="1">
      <c r="A41" s="4">
        <f t="shared" si="0"/>
        <v>23</v>
      </c>
      <c r="B41" s="171" t="s">
        <v>6</v>
      </c>
      <c r="C41" s="197">
        <v>43623</v>
      </c>
      <c r="D41" s="108" t="s">
        <v>46</v>
      </c>
      <c r="E41" s="198">
        <v>48801.563</v>
      </c>
      <c r="F41" s="164">
        <v>0</v>
      </c>
      <c r="G41" s="168">
        <f t="shared" si="1"/>
        <v>0</v>
      </c>
      <c r="H41" s="201"/>
      <c r="I41" s="164">
        <v>0</v>
      </c>
      <c r="J41" s="199">
        <v>0</v>
      </c>
      <c r="K41" s="194">
        <v>23414.348</v>
      </c>
      <c r="L41" s="164">
        <v>0</v>
      </c>
      <c r="M41" s="199">
        <f t="shared" si="2"/>
        <v>0</v>
      </c>
      <c r="N41" s="194">
        <v>0.31</v>
      </c>
      <c r="O41" s="164">
        <v>0</v>
      </c>
      <c r="P41" s="169">
        <f t="shared" si="4"/>
        <v>0</v>
      </c>
      <c r="Q41" s="194">
        <v>0</v>
      </c>
      <c r="R41" s="164">
        <v>0</v>
      </c>
      <c r="S41" s="195">
        <f t="shared" si="5"/>
        <v>0</v>
      </c>
      <c r="T41" s="194">
        <v>0</v>
      </c>
      <c r="U41" s="164">
        <v>0</v>
      </c>
      <c r="V41" s="195">
        <f t="shared" si="6"/>
        <v>0</v>
      </c>
      <c r="W41" s="194">
        <v>0</v>
      </c>
      <c r="X41" s="164">
        <v>0</v>
      </c>
      <c r="Y41" s="195">
        <f t="shared" si="7"/>
        <v>0</v>
      </c>
      <c r="Z41" s="111">
        <v>90</v>
      </c>
      <c r="AA41" s="164">
        <f>F41+I41+L41+O41+R41+U41+X41</f>
        <v>0</v>
      </c>
      <c r="AB41" s="202">
        <f>G41+J41+M41+P41+S41+V41+Y41</f>
        <v>0</v>
      </c>
    </row>
    <row r="42" spans="1:28" ht="43.5" customHeight="1">
      <c r="A42" s="298">
        <f>A41+1</f>
        <v>24</v>
      </c>
      <c r="B42" s="324" t="s">
        <v>9</v>
      </c>
      <c r="C42" s="320">
        <v>43735</v>
      </c>
      <c r="D42" s="321" t="s">
        <v>46</v>
      </c>
      <c r="E42" s="322">
        <v>46297.665</v>
      </c>
      <c r="F42" s="299">
        <v>0</v>
      </c>
      <c r="G42" s="325">
        <f>F42*20/90</f>
        <v>0</v>
      </c>
      <c r="H42" s="352" t="s">
        <v>136</v>
      </c>
      <c r="I42" s="299">
        <v>10</v>
      </c>
      <c r="J42" s="326">
        <f>I42*20/90</f>
        <v>2.2222222222222223</v>
      </c>
      <c r="K42" s="310">
        <v>20998.875</v>
      </c>
      <c r="L42" s="299">
        <v>0</v>
      </c>
      <c r="M42" s="326">
        <f>L42*20/90</f>
        <v>0</v>
      </c>
      <c r="N42" s="310">
        <v>0.71</v>
      </c>
      <c r="O42" s="299">
        <v>0</v>
      </c>
      <c r="P42" s="318">
        <f>O42*10/90</f>
        <v>0</v>
      </c>
      <c r="Q42" s="310">
        <v>0</v>
      </c>
      <c r="R42" s="299">
        <v>0</v>
      </c>
      <c r="S42" s="314">
        <f>R42*10/90</f>
        <v>0</v>
      </c>
      <c r="T42" s="310">
        <v>0</v>
      </c>
      <c r="U42" s="299">
        <v>0</v>
      </c>
      <c r="V42" s="314">
        <f>U42*10/90</f>
        <v>0</v>
      </c>
      <c r="W42" s="310">
        <v>0</v>
      </c>
      <c r="X42" s="299">
        <v>0</v>
      </c>
      <c r="Y42" s="314">
        <f>X42*10/90</f>
        <v>0</v>
      </c>
      <c r="Z42" s="311">
        <v>90</v>
      </c>
      <c r="AA42" s="299">
        <f>F42+I42+L42+O42+R42+U42+X42</f>
        <v>10</v>
      </c>
      <c r="AB42" s="327">
        <f>G42+J42+M42+P42+S42+V42+Y42</f>
        <v>2.2222222222222223</v>
      </c>
    </row>
    <row r="43" spans="1:28" ht="57" customHeight="1">
      <c r="A43" s="298"/>
      <c r="B43" s="324"/>
      <c r="C43" s="320"/>
      <c r="D43" s="321"/>
      <c r="E43" s="322"/>
      <c r="F43" s="299"/>
      <c r="G43" s="325"/>
      <c r="H43" s="353"/>
      <c r="I43" s="299"/>
      <c r="J43" s="326"/>
      <c r="K43" s="310"/>
      <c r="L43" s="299"/>
      <c r="M43" s="326"/>
      <c r="N43" s="310"/>
      <c r="O43" s="299"/>
      <c r="P43" s="318"/>
      <c r="Q43" s="310"/>
      <c r="R43" s="299"/>
      <c r="S43" s="314"/>
      <c r="T43" s="310"/>
      <c r="U43" s="299"/>
      <c r="V43" s="314"/>
      <c r="W43" s="310"/>
      <c r="X43" s="299"/>
      <c r="Y43" s="314"/>
      <c r="Z43" s="311"/>
      <c r="AA43" s="299"/>
      <c r="AB43" s="328"/>
    </row>
    <row r="44" spans="1:28" ht="22.5" customHeight="1">
      <c r="A44" s="298" t="s">
        <v>54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302"/>
    </row>
    <row r="45" spans="1:28" s="70" customFormat="1" ht="96" customHeight="1">
      <c r="A45" s="4">
        <f>A42+1</f>
        <v>25</v>
      </c>
      <c r="B45" s="170" t="s">
        <v>25</v>
      </c>
      <c r="C45" s="320">
        <v>42797</v>
      </c>
      <c r="D45" s="321" t="s">
        <v>55</v>
      </c>
      <c r="E45" s="192">
        <v>86549.981</v>
      </c>
      <c r="F45" s="105">
        <v>10</v>
      </c>
      <c r="G45" s="199">
        <f aca="true" t="shared" si="9" ref="G45:G50">F45*20/90</f>
        <v>2.2222222222222223</v>
      </c>
      <c r="H45" s="203" t="s">
        <v>134</v>
      </c>
      <c r="I45" s="105">
        <v>10</v>
      </c>
      <c r="J45" s="199">
        <f aca="true" t="shared" si="10" ref="J45:J50">I45*20/90</f>
        <v>2.2222222222222223</v>
      </c>
      <c r="K45" s="194">
        <v>30016.77</v>
      </c>
      <c r="L45" s="111">
        <v>0</v>
      </c>
      <c r="M45" s="199">
        <f aca="true" t="shared" si="11" ref="M45:M50">L45*20/90</f>
        <v>0</v>
      </c>
      <c r="N45" s="194">
        <v>3.19</v>
      </c>
      <c r="O45" s="111">
        <v>0</v>
      </c>
      <c r="P45" s="169">
        <f aca="true" t="shared" si="12" ref="P45:P50">O45*10/90</f>
        <v>0</v>
      </c>
      <c r="Q45" s="194">
        <v>0</v>
      </c>
      <c r="R45" s="111">
        <v>0</v>
      </c>
      <c r="S45" s="169">
        <f aca="true" t="shared" si="13" ref="S45:S50">R45*10/90</f>
        <v>0</v>
      </c>
      <c r="T45" s="194">
        <v>0</v>
      </c>
      <c r="U45" s="111">
        <v>0</v>
      </c>
      <c r="V45" s="169">
        <f aca="true" t="shared" si="14" ref="V45:V50">U45*10/90</f>
        <v>0</v>
      </c>
      <c r="W45" s="194">
        <v>0</v>
      </c>
      <c r="X45" s="111">
        <v>0</v>
      </c>
      <c r="Y45" s="169">
        <f aca="true" t="shared" si="15" ref="Y45:Y50">X45*10/90</f>
        <v>0</v>
      </c>
      <c r="Z45" s="111">
        <v>90</v>
      </c>
      <c r="AA45" s="164">
        <f aca="true" t="shared" si="16" ref="AA45:AB48">F45+I45+L45+O45+R45+U45+X45</f>
        <v>20</v>
      </c>
      <c r="AB45" s="202">
        <f t="shared" si="16"/>
        <v>4.444444444444445</v>
      </c>
    </row>
    <row r="46" spans="1:28" ht="96" customHeight="1">
      <c r="A46" s="4">
        <f>A45+1</f>
        <v>26</v>
      </c>
      <c r="B46" s="171" t="s">
        <v>12</v>
      </c>
      <c r="C46" s="320"/>
      <c r="D46" s="321"/>
      <c r="E46" s="198">
        <v>25529.055</v>
      </c>
      <c r="F46" s="164">
        <v>0</v>
      </c>
      <c r="G46" s="199">
        <f t="shared" si="9"/>
        <v>0</v>
      </c>
      <c r="H46" s="201"/>
      <c r="I46" s="164">
        <v>0</v>
      </c>
      <c r="J46" s="199">
        <f t="shared" si="10"/>
        <v>0</v>
      </c>
      <c r="K46" s="194">
        <v>13950.92</v>
      </c>
      <c r="L46" s="164">
        <v>0</v>
      </c>
      <c r="M46" s="199">
        <f t="shared" si="11"/>
        <v>0</v>
      </c>
      <c r="N46" s="194">
        <v>27.03</v>
      </c>
      <c r="O46" s="164">
        <v>5</v>
      </c>
      <c r="P46" s="169">
        <f t="shared" si="12"/>
        <v>0.5555555555555556</v>
      </c>
      <c r="Q46" s="194">
        <v>0</v>
      </c>
      <c r="R46" s="164">
        <v>0</v>
      </c>
      <c r="S46" s="169">
        <f t="shared" si="13"/>
        <v>0</v>
      </c>
      <c r="T46" s="194">
        <v>0</v>
      </c>
      <c r="U46" s="164">
        <v>0</v>
      </c>
      <c r="V46" s="169">
        <f t="shared" si="14"/>
        <v>0</v>
      </c>
      <c r="W46" s="194">
        <v>0</v>
      </c>
      <c r="X46" s="164">
        <v>0</v>
      </c>
      <c r="Y46" s="169">
        <f t="shared" si="15"/>
        <v>0</v>
      </c>
      <c r="Z46" s="111">
        <v>90</v>
      </c>
      <c r="AA46" s="164">
        <f t="shared" si="16"/>
        <v>5</v>
      </c>
      <c r="AB46" s="202">
        <f t="shared" si="16"/>
        <v>0.5555555555555556</v>
      </c>
    </row>
    <row r="47" spans="1:28" s="70" customFormat="1" ht="96" customHeight="1">
      <c r="A47" s="4">
        <f>A46+1</f>
        <v>27</v>
      </c>
      <c r="B47" s="170" t="s">
        <v>32</v>
      </c>
      <c r="C47" s="320">
        <v>44560</v>
      </c>
      <c r="D47" s="321" t="s">
        <v>160</v>
      </c>
      <c r="E47" s="192">
        <v>64439.22</v>
      </c>
      <c r="F47" s="204">
        <v>10</v>
      </c>
      <c r="G47" s="199">
        <f t="shared" si="9"/>
        <v>2.2222222222222223</v>
      </c>
      <c r="H47" s="203" t="s">
        <v>134</v>
      </c>
      <c r="I47" s="105">
        <v>10</v>
      </c>
      <c r="J47" s="199">
        <f t="shared" si="10"/>
        <v>2.2222222222222223</v>
      </c>
      <c r="K47" s="194">
        <v>15608.539</v>
      </c>
      <c r="L47" s="111">
        <v>0</v>
      </c>
      <c r="M47" s="199">
        <f t="shared" si="11"/>
        <v>0</v>
      </c>
      <c r="N47" s="194">
        <v>1.52</v>
      </c>
      <c r="O47" s="111">
        <v>0</v>
      </c>
      <c r="P47" s="169">
        <f t="shared" si="12"/>
        <v>0</v>
      </c>
      <c r="Q47" s="194">
        <v>0</v>
      </c>
      <c r="R47" s="111">
        <v>0</v>
      </c>
      <c r="S47" s="169">
        <f t="shared" si="13"/>
        <v>0</v>
      </c>
      <c r="T47" s="194">
        <v>0</v>
      </c>
      <c r="U47" s="111">
        <v>0</v>
      </c>
      <c r="V47" s="169">
        <f t="shared" si="14"/>
        <v>0</v>
      </c>
      <c r="W47" s="194">
        <v>0</v>
      </c>
      <c r="X47" s="111">
        <v>0</v>
      </c>
      <c r="Y47" s="169">
        <f t="shared" si="15"/>
        <v>0</v>
      </c>
      <c r="Z47" s="111">
        <v>90</v>
      </c>
      <c r="AA47" s="164">
        <f t="shared" si="16"/>
        <v>20</v>
      </c>
      <c r="AB47" s="202">
        <f t="shared" si="16"/>
        <v>4.444444444444445</v>
      </c>
    </row>
    <row r="48" spans="1:28" ht="96" customHeight="1">
      <c r="A48" s="4">
        <f>A47+1</f>
        <v>28</v>
      </c>
      <c r="B48" s="171" t="s">
        <v>23</v>
      </c>
      <c r="C48" s="321"/>
      <c r="D48" s="321"/>
      <c r="E48" s="198">
        <v>4817.837</v>
      </c>
      <c r="F48" s="205">
        <v>0</v>
      </c>
      <c r="G48" s="199">
        <f t="shared" si="9"/>
        <v>0</v>
      </c>
      <c r="H48" s="201"/>
      <c r="I48" s="164">
        <v>0</v>
      </c>
      <c r="J48" s="199">
        <v>0</v>
      </c>
      <c r="K48" s="194">
        <v>4298.898</v>
      </c>
      <c r="L48" s="164">
        <v>0</v>
      </c>
      <c r="M48" s="199">
        <f t="shared" si="11"/>
        <v>0</v>
      </c>
      <c r="N48" s="194">
        <v>89.64</v>
      </c>
      <c r="O48" s="164">
        <v>10</v>
      </c>
      <c r="P48" s="169">
        <f t="shared" si="12"/>
        <v>1.1111111111111112</v>
      </c>
      <c r="Q48" s="194">
        <v>0</v>
      </c>
      <c r="R48" s="164">
        <v>0</v>
      </c>
      <c r="S48" s="169">
        <f t="shared" si="13"/>
        <v>0</v>
      </c>
      <c r="T48" s="194">
        <v>0</v>
      </c>
      <c r="U48" s="164">
        <v>0</v>
      </c>
      <c r="V48" s="169">
        <f t="shared" si="14"/>
        <v>0</v>
      </c>
      <c r="W48" s="194">
        <v>0</v>
      </c>
      <c r="X48" s="164">
        <v>0</v>
      </c>
      <c r="Y48" s="169">
        <f t="shared" si="15"/>
        <v>0</v>
      </c>
      <c r="Z48" s="111">
        <v>90</v>
      </c>
      <c r="AA48" s="164">
        <f t="shared" si="16"/>
        <v>10</v>
      </c>
      <c r="AB48" s="202">
        <f t="shared" si="16"/>
        <v>1.1111111111111112</v>
      </c>
    </row>
    <row r="49" spans="1:28" ht="96" customHeight="1">
      <c r="A49" s="4">
        <f>A48+1</f>
        <v>29</v>
      </c>
      <c r="B49" s="171" t="s">
        <v>24</v>
      </c>
      <c r="C49" s="321"/>
      <c r="D49" s="321"/>
      <c r="E49" s="198">
        <v>15431.149</v>
      </c>
      <c r="F49" s="205">
        <v>0</v>
      </c>
      <c r="G49" s="199">
        <f t="shared" si="9"/>
        <v>0</v>
      </c>
      <c r="H49" s="201"/>
      <c r="I49" s="164">
        <v>0</v>
      </c>
      <c r="J49" s="199">
        <f t="shared" si="10"/>
        <v>0</v>
      </c>
      <c r="K49" s="194">
        <v>14332.201</v>
      </c>
      <c r="L49" s="164">
        <v>0</v>
      </c>
      <c r="M49" s="199">
        <f t="shared" si="11"/>
        <v>0</v>
      </c>
      <c r="N49" s="194">
        <v>2.03</v>
      </c>
      <c r="O49" s="164">
        <v>0</v>
      </c>
      <c r="P49" s="169">
        <f t="shared" si="12"/>
        <v>0</v>
      </c>
      <c r="Q49" s="194">
        <v>0</v>
      </c>
      <c r="R49" s="164">
        <v>0</v>
      </c>
      <c r="S49" s="169">
        <f t="shared" si="13"/>
        <v>0</v>
      </c>
      <c r="T49" s="194">
        <v>0</v>
      </c>
      <c r="U49" s="164">
        <v>0</v>
      </c>
      <c r="V49" s="169">
        <f t="shared" si="14"/>
        <v>0</v>
      </c>
      <c r="W49" s="194">
        <v>0</v>
      </c>
      <c r="X49" s="164">
        <v>0</v>
      </c>
      <c r="Y49" s="169">
        <f t="shared" si="15"/>
        <v>0</v>
      </c>
      <c r="Z49" s="111">
        <v>90</v>
      </c>
      <c r="AA49" s="205">
        <f>F49+I49+L49+O49+R49+U49+X49</f>
        <v>0</v>
      </c>
      <c r="AB49" s="202">
        <f>G49+J49+M49+P49+S49+V49+Y49</f>
        <v>0</v>
      </c>
    </row>
    <row r="50" spans="1:28" ht="42.75" customHeight="1">
      <c r="A50" s="298">
        <f>A49+1</f>
        <v>30</v>
      </c>
      <c r="B50" s="324" t="s">
        <v>13</v>
      </c>
      <c r="C50" s="321"/>
      <c r="D50" s="321"/>
      <c r="E50" s="322">
        <v>9717.153</v>
      </c>
      <c r="F50" s="330">
        <v>0</v>
      </c>
      <c r="G50" s="325">
        <f t="shared" si="9"/>
        <v>0</v>
      </c>
      <c r="H50" s="345" t="s">
        <v>137</v>
      </c>
      <c r="I50" s="299">
        <v>10</v>
      </c>
      <c r="J50" s="326">
        <f t="shared" si="10"/>
        <v>2.2222222222222223</v>
      </c>
      <c r="K50" s="310">
        <v>7999.254</v>
      </c>
      <c r="L50" s="299">
        <v>0</v>
      </c>
      <c r="M50" s="326">
        <f t="shared" si="11"/>
        <v>0</v>
      </c>
      <c r="N50" s="310">
        <v>1.31</v>
      </c>
      <c r="O50" s="299">
        <v>0</v>
      </c>
      <c r="P50" s="318">
        <f t="shared" si="12"/>
        <v>0</v>
      </c>
      <c r="Q50" s="310">
        <v>0</v>
      </c>
      <c r="R50" s="299">
        <v>0</v>
      </c>
      <c r="S50" s="318">
        <f t="shared" si="13"/>
        <v>0</v>
      </c>
      <c r="T50" s="310">
        <v>0</v>
      </c>
      <c r="U50" s="299">
        <v>0</v>
      </c>
      <c r="V50" s="318">
        <f t="shared" si="14"/>
        <v>0</v>
      </c>
      <c r="W50" s="310">
        <v>0</v>
      </c>
      <c r="X50" s="299">
        <v>0</v>
      </c>
      <c r="Y50" s="318">
        <f t="shared" si="15"/>
        <v>0</v>
      </c>
      <c r="Z50" s="311">
        <v>90</v>
      </c>
      <c r="AA50" s="330">
        <f>F50+I50+L50+O50+R50+U50+X50</f>
        <v>10</v>
      </c>
      <c r="AB50" s="331">
        <f>G50+J50+M50+P50+S50+V50+Y50</f>
        <v>2.2222222222222223</v>
      </c>
    </row>
    <row r="51" spans="1:28" ht="53.25" customHeight="1">
      <c r="A51" s="298"/>
      <c r="B51" s="324"/>
      <c r="C51" s="321"/>
      <c r="D51" s="321"/>
      <c r="E51" s="322"/>
      <c r="F51" s="330"/>
      <c r="G51" s="325"/>
      <c r="H51" s="346"/>
      <c r="I51" s="299"/>
      <c r="J51" s="326"/>
      <c r="K51" s="310"/>
      <c r="L51" s="299"/>
      <c r="M51" s="326"/>
      <c r="N51" s="310"/>
      <c r="O51" s="299"/>
      <c r="P51" s="318"/>
      <c r="Q51" s="310"/>
      <c r="R51" s="299"/>
      <c r="S51" s="318"/>
      <c r="T51" s="310"/>
      <c r="U51" s="299"/>
      <c r="V51" s="318"/>
      <c r="W51" s="310"/>
      <c r="X51" s="299"/>
      <c r="Y51" s="318"/>
      <c r="Z51" s="311"/>
      <c r="AA51" s="299"/>
      <c r="AB51" s="332"/>
    </row>
    <row r="52" spans="1:28" ht="48.75" customHeight="1">
      <c r="A52" s="298">
        <f>A50+1</f>
        <v>31</v>
      </c>
      <c r="B52" s="324" t="s">
        <v>14</v>
      </c>
      <c r="C52" s="321"/>
      <c r="D52" s="321"/>
      <c r="E52" s="322">
        <v>7909.283</v>
      </c>
      <c r="F52" s="330">
        <v>0</v>
      </c>
      <c r="G52" s="325">
        <f>F52*20/90</f>
        <v>0</v>
      </c>
      <c r="H52" s="345" t="s">
        <v>137</v>
      </c>
      <c r="I52" s="299">
        <v>10</v>
      </c>
      <c r="J52" s="326">
        <f>I52*20/90</f>
        <v>2.2222222222222223</v>
      </c>
      <c r="K52" s="310">
        <v>4994.189</v>
      </c>
      <c r="L52" s="299">
        <v>0</v>
      </c>
      <c r="M52" s="326">
        <f>L52*20/90</f>
        <v>0</v>
      </c>
      <c r="N52" s="310">
        <v>1.03</v>
      </c>
      <c r="O52" s="299">
        <v>0</v>
      </c>
      <c r="P52" s="318">
        <f>O52*10/90</f>
        <v>0</v>
      </c>
      <c r="Q52" s="310">
        <v>0</v>
      </c>
      <c r="R52" s="299">
        <v>0</v>
      </c>
      <c r="S52" s="318">
        <f>R52*10/90</f>
        <v>0</v>
      </c>
      <c r="T52" s="310">
        <v>0</v>
      </c>
      <c r="U52" s="299">
        <v>0</v>
      </c>
      <c r="V52" s="318">
        <f>U52*10/90</f>
        <v>0</v>
      </c>
      <c r="W52" s="310">
        <v>0</v>
      </c>
      <c r="X52" s="299">
        <v>0</v>
      </c>
      <c r="Y52" s="318">
        <f>X52*10/90</f>
        <v>0</v>
      </c>
      <c r="Z52" s="311">
        <v>90</v>
      </c>
      <c r="AA52" s="330">
        <f>F52+I52+L52+O52+R52+U52+X52</f>
        <v>10</v>
      </c>
      <c r="AB52" s="333">
        <f>G52+J52+M52+P52+S52+V52+Y52</f>
        <v>2.2222222222222223</v>
      </c>
    </row>
    <row r="53" spans="1:28" ht="39.75" customHeight="1">
      <c r="A53" s="298"/>
      <c r="B53" s="324"/>
      <c r="C53" s="321"/>
      <c r="D53" s="321"/>
      <c r="E53" s="322"/>
      <c r="F53" s="330"/>
      <c r="G53" s="325"/>
      <c r="H53" s="346"/>
      <c r="I53" s="299"/>
      <c r="J53" s="326"/>
      <c r="K53" s="310"/>
      <c r="L53" s="299"/>
      <c r="M53" s="326"/>
      <c r="N53" s="310"/>
      <c r="O53" s="299"/>
      <c r="P53" s="318"/>
      <c r="Q53" s="310"/>
      <c r="R53" s="299"/>
      <c r="S53" s="318"/>
      <c r="T53" s="310"/>
      <c r="U53" s="299"/>
      <c r="V53" s="318"/>
      <c r="W53" s="310"/>
      <c r="X53" s="299"/>
      <c r="Y53" s="318"/>
      <c r="Z53" s="311"/>
      <c r="AA53" s="299"/>
      <c r="AB53" s="301"/>
    </row>
    <row r="54" spans="1:28" ht="48.75" customHeight="1">
      <c r="A54" s="298">
        <f>A52+1</f>
        <v>32</v>
      </c>
      <c r="B54" s="324" t="s">
        <v>15</v>
      </c>
      <c r="C54" s="321"/>
      <c r="D54" s="321"/>
      <c r="E54" s="322">
        <v>3555.9</v>
      </c>
      <c r="F54" s="330">
        <v>0</v>
      </c>
      <c r="G54" s="325">
        <f>F54*20/90</f>
        <v>0</v>
      </c>
      <c r="H54" s="345" t="s">
        <v>137</v>
      </c>
      <c r="I54" s="299">
        <v>10</v>
      </c>
      <c r="J54" s="326">
        <f>I54*20/90</f>
        <v>2.2222222222222223</v>
      </c>
      <c r="K54" s="310">
        <v>3477.986</v>
      </c>
      <c r="L54" s="299">
        <v>0</v>
      </c>
      <c r="M54" s="326">
        <f>L54*20/90</f>
        <v>0</v>
      </c>
      <c r="N54" s="310">
        <v>0</v>
      </c>
      <c r="O54" s="299">
        <v>0</v>
      </c>
      <c r="P54" s="318">
        <f>O54*10/90</f>
        <v>0</v>
      </c>
      <c r="Q54" s="310">
        <v>0</v>
      </c>
      <c r="R54" s="299">
        <v>0</v>
      </c>
      <c r="S54" s="318">
        <f>R54*10/90</f>
        <v>0</v>
      </c>
      <c r="T54" s="310">
        <v>0</v>
      </c>
      <c r="U54" s="299">
        <v>0</v>
      </c>
      <c r="V54" s="318">
        <f>U54*10/90</f>
        <v>0</v>
      </c>
      <c r="W54" s="310">
        <v>0</v>
      </c>
      <c r="X54" s="299">
        <v>0</v>
      </c>
      <c r="Y54" s="318">
        <f>X54*10/90</f>
        <v>0</v>
      </c>
      <c r="Z54" s="311">
        <v>90</v>
      </c>
      <c r="AA54" s="330">
        <f>F54+I54+L54+O54+R54+U54+X54</f>
        <v>10</v>
      </c>
      <c r="AB54" s="333">
        <f>G54+J54+M54+P54+S54+V54+Y54</f>
        <v>2.2222222222222223</v>
      </c>
    </row>
    <row r="55" spans="1:28" ht="41.25" customHeight="1">
      <c r="A55" s="298"/>
      <c r="B55" s="324"/>
      <c r="C55" s="321"/>
      <c r="D55" s="321"/>
      <c r="E55" s="322"/>
      <c r="F55" s="330"/>
      <c r="G55" s="325"/>
      <c r="H55" s="346"/>
      <c r="I55" s="299"/>
      <c r="J55" s="326"/>
      <c r="K55" s="310"/>
      <c r="L55" s="299"/>
      <c r="M55" s="326"/>
      <c r="N55" s="310"/>
      <c r="O55" s="299"/>
      <c r="P55" s="318"/>
      <c r="Q55" s="310"/>
      <c r="R55" s="299"/>
      <c r="S55" s="318"/>
      <c r="T55" s="310"/>
      <c r="U55" s="299"/>
      <c r="V55" s="318"/>
      <c r="W55" s="310"/>
      <c r="X55" s="299"/>
      <c r="Y55" s="318"/>
      <c r="Z55" s="311"/>
      <c r="AA55" s="299"/>
      <c r="AB55" s="301"/>
    </row>
    <row r="56" spans="1:28" ht="48.75" customHeight="1">
      <c r="A56" s="298">
        <f>A54+1</f>
        <v>33</v>
      </c>
      <c r="B56" s="324" t="s">
        <v>16</v>
      </c>
      <c r="C56" s="321"/>
      <c r="D56" s="321"/>
      <c r="E56" s="322">
        <v>11287.561</v>
      </c>
      <c r="F56" s="330">
        <v>0</v>
      </c>
      <c r="G56" s="325">
        <f>F56*20/90</f>
        <v>0</v>
      </c>
      <c r="H56" s="345" t="s">
        <v>137</v>
      </c>
      <c r="I56" s="299">
        <v>10</v>
      </c>
      <c r="J56" s="326">
        <f>I56*20/90</f>
        <v>2.2222222222222223</v>
      </c>
      <c r="K56" s="310">
        <v>11138.121</v>
      </c>
      <c r="L56" s="299">
        <v>0</v>
      </c>
      <c r="M56" s="326">
        <f>L56*20/90</f>
        <v>0</v>
      </c>
      <c r="N56" s="310">
        <v>0</v>
      </c>
      <c r="O56" s="299">
        <v>0</v>
      </c>
      <c r="P56" s="318">
        <f>O56*10/90</f>
        <v>0</v>
      </c>
      <c r="Q56" s="310">
        <v>0</v>
      </c>
      <c r="R56" s="299">
        <v>0</v>
      </c>
      <c r="S56" s="318">
        <f>R56*10/90</f>
        <v>0</v>
      </c>
      <c r="T56" s="310">
        <v>0</v>
      </c>
      <c r="U56" s="299">
        <v>0</v>
      </c>
      <c r="V56" s="318">
        <f>U56*10/90</f>
        <v>0</v>
      </c>
      <c r="W56" s="310">
        <v>0</v>
      </c>
      <c r="X56" s="299">
        <v>0</v>
      </c>
      <c r="Y56" s="318">
        <f>X56*10/90</f>
        <v>0</v>
      </c>
      <c r="Z56" s="311">
        <v>90</v>
      </c>
      <c r="AA56" s="330">
        <f>F56+I56+L56+O56+R56+U56+X56</f>
        <v>10</v>
      </c>
      <c r="AB56" s="333">
        <f>G56+J56+M56+P56+S56+V56+Y56</f>
        <v>2.2222222222222223</v>
      </c>
    </row>
    <row r="57" spans="1:28" ht="60.75" customHeight="1">
      <c r="A57" s="298"/>
      <c r="B57" s="324"/>
      <c r="C57" s="321"/>
      <c r="D57" s="321"/>
      <c r="E57" s="322"/>
      <c r="F57" s="330"/>
      <c r="G57" s="325"/>
      <c r="H57" s="346"/>
      <c r="I57" s="299"/>
      <c r="J57" s="326"/>
      <c r="K57" s="310"/>
      <c r="L57" s="299"/>
      <c r="M57" s="326"/>
      <c r="N57" s="310"/>
      <c r="O57" s="299"/>
      <c r="P57" s="318"/>
      <c r="Q57" s="310"/>
      <c r="R57" s="299"/>
      <c r="S57" s="318"/>
      <c r="T57" s="310"/>
      <c r="U57" s="299"/>
      <c r="V57" s="318"/>
      <c r="W57" s="310"/>
      <c r="X57" s="299"/>
      <c r="Y57" s="318"/>
      <c r="Z57" s="311"/>
      <c r="AA57" s="299"/>
      <c r="AB57" s="301"/>
    </row>
    <row r="58" spans="1:28" ht="48.75" customHeight="1">
      <c r="A58" s="298">
        <f>A56+1</f>
        <v>34</v>
      </c>
      <c r="B58" s="324" t="s">
        <v>17</v>
      </c>
      <c r="C58" s="321"/>
      <c r="D58" s="321"/>
      <c r="E58" s="322">
        <v>2897.033</v>
      </c>
      <c r="F58" s="330">
        <v>0</v>
      </c>
      <c r="G58" s="325">
        <f>F58*20/90</f>
        <v>0</v>
      </c>
      <c r="H58" s="345" t="s">
        <v>137</v>
      </c>
      <c r="I58" s="299">
        <v>10</v>
      </c>
      <c r="J58" s="326">
        <f>I58*20/90</f>
        <v>2.2222222222222223</v>
      </c>
      <c r="K58" s="310">
        <v>2595.034</v>
      </c>
      <c r="L58" s="299">
        <v>0</v>
      </c>
      <c r="M58" s="326">
        <f>L58*20/90</f>
        <v>0</v>
      </c>
      <c r="N58" s="310">
        <v>0</v>
      </c>
      <c r="O58" s="299">
        <v>0</v>
      </c>
      <c r="P58" s="318">
        <f>O58*10/90</f>
        <v>0</v>
      </c>
      <c r="Q58" s="310">
        <v>0</v>
      </c>
      <c r="R58" s="299">
        <v>0</v>
      </c>
      <c r="S58" s="318">
        <f>R58*10/90</f>
        <v>0</v>
      </c>
      <c r="T58" s="310">
        <v>0</v>
      </c>
      <c r="U58" s="299">
        <v>0</v>
      </c>
      <c r="V58" s="318">
        <f>U58*10/90</f>
        <v>0</v>
      </c>
      <c r="W58" s="310">
        <v>0</v>
      </c>
      <c r="X58" s="299">
        <v>0</v>
      </c>
      <c r="Y58" s="318">
        <f>X58*10/90</f>
        <v>0</v>
      </c>
      <c r="Z58" s="311">
        <v>90</v>
      </c>
      <c r="AA58" s="330">
        <f>F58+I58+L58+O58+R58+U58+X58</f>
        <v>10</v>
      </c>
      <c r="AB58" s="333">
        <f>G58+J58+M58+P58+S58+V58+Y58</f>
        <v>2.2222222222222223</v>
      </c>
    </row>
    <row r="59" spans="1:28" ht="53.25" customHeight="1" thickBot="1">
      <c r="A59" s="337"/>
      <c r="B59" s="338"/>
      <c r="C59" s="329"/>
      <c r="D59" s="329"/>
      <c r="E59" s="339"/>
      <c r="F59" s="340"/>
      <c r="G59" s="341"/>
      <c r="H59" s="347"/>
      <c r="I59" s="334"/>
      <c r="J59" s="342"/>
      <c r="K59" s="336"/>
      <c r="L59" s="334"/>
      <c r="M59" s="342"/>
      <c r="N59" s="336"/>
      <c r="O59" s="334"/>
      <c r="P59" s="335"/>
      <c r="Q59" s="336"/>
      <c r="R59" s="334"/>
      <c r="S59" s="335"/>
      <c r="T59" s="336"/>
      <c r="U59" s="334"/>
      <c r="V59" s="335"/>
      <c r="W59" s="336"/>
      <c r="X59" s="334"/>
      <c r="Y59" s="335"/>
      <c r="Z59" s="344"/>
      <c r="AA59" s="334"/>
      <c r="AB59" s="343"/>
    </row>
    <row r="60" spans="3:5" ht="15">
      <c r="C60" s="1"/>
      <c r="D60" s="1"/>
      <c r="E60" s="206"/>
    </row>
    <row r="61" spans="1:7" ht="74.25" customHeight="1">
      <c r="A61" s="283" t="s">
        <v>85</v>
      </c>
      <c r="B61" s="283"/>
      <c r="C61" s="283"/>
      <c r="D61" s="283"/>
      <c r="E61" s="284" t="s">
        <v>165</v>
      </c>
      <c r="F61" s="284"/>
      <c r="G61" s="284"/>
    </row>
  </sheetData>
  <sheetProtection/>
  <mergeCells count="276">
    <mergeCell ref="H52:H53"/>
    <mergeCell ref="H54:H55"/>
    <mergeCell ref="H56:H57"/>
    <mergeCell ref="H58:H59"/>
    <mergeCell ref="H13:H14"/>
    <mergeCell ref="H16:H17"/>
    <mergeCell ref="H21:H23"/>
    <mergeCell ref="H42:H43"/>
    <mergeCell ref="H50:H51"/>
    <mergeCell ref="AB58:AB59"/>
    <mergeCell ref="A61:D61"/>
    <mergeCell ref="E61:G61"/>
    <mergeCell ref="V58:V59"/>
    <mergeCell ref="W58:W59"/>
    <mergeCell ref="X58:X59"/>
    <mergeCell ref="Y58:Y59"/>
    <mergeCell ref="Z58:Z59"/>
    <mergeCell ref="AA58:AA59"/>
    <mergeCell ref="P58:P59"/>
    <mergeCell ref="U58:U59"/>
    <mergeCell ref="J58:J59"/>
    <mergeCell ref="K58:K59"/>
    <mergeCell ref="L58:L59"/>
    <mergeCell ref="M58:M59"/>
    <mergeCell ref="N58:N59"/>
    <mergeCell ref="Y56:Y57"/>
    <mergeCell ref="Z56:Z57"/>
    <mergeCell ref="AA56:AA57"/>
    <mergeCell ref="AB56:AB57"/>
    <mergeCell ref="A58:A59"/>
    <mergeCell ref="B58:B59"/>
    <mergeCell ref="E58:E59"/>
    <mergeCell ref="F58:F59"/>
    <mergeCell ref="G58:G59"/>
    <mergeCell ref="Q58:Q59"/>
    <mergeCell ref="I58:I59"/>
    <mergeCell ref="S56:S57"/>
    <mergeCell ref="T56:T57"/>
    <mergeCell ref="U56:U57"/>
    <mergeCell ref="V56:V57"/>
    <mergeCell ref="W56:W57"/>
    <mergeCell ref="O58:O59"/>
    <mergeCell ref="R58:R59"/>
    <mergeCell ref="S58:S59"/>
    <mergeCell ref="T58:T59"/>
    <mergeCell ref="X56:X57"/>
    <mergeCell ref="M56:M57"/>
    <mergeCell ref="N56:N57"/>
    <mergeCell ref="O56:O57"/>
    <mergeCell ref="P56:P57"/>
    <mergeCell ref="Q56:Q57"/>
    <mergeCell ref="R56:R57"/>
    <mergeCell ref="AB54:AB55"/>
    <mergeCell ref="A56:A57"/>
    <mergeCell ref="B56:B57"/>
    <mergeCell ref="E56:E57"/>
    <mergeCell ref="F56:F57"/>
    <mergeCell ref="G56:G57"/>
    <mergeCell ref="I56:I57"/>
    <mergeCell ref="J56:J57"/>
    <mergeCell ref="K56:K57"/>
    <mergeCell ref="L56:L57"/>
    <mergeCell ref="V54:V55"/>
    <mergeCell ref="W54:W55"/>
    <mergeCell ref="X54:X55"/>
    <mergeCell ref="Y54:Y55"/>
    <mergeCell ref="Z54:Z55"/>
    <mergeCell ref="AA54:AA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A54:A55"/>
    <mergeCell ref="B54:B55"/>
    <mergeCell ref="E54:E55"/>
    <mergeCell ref="F54:F55"/>
    <mergeCell ref="G54:G55"/>
    <mergeCell ref="I54:I55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Z50:Z51"/>
    <mergeCell ref="AA50:AA51"/>
    <mergeCell ref="AB50:AB51"/>
    <mergeCell ref="A52:A53"/>
    <mergeCell ref="B52:B53"/>
    <mergeCell ref="E52:E53"/>
    <mergeCell ref="F52:F53"/>
    <mergeCell ref="G52:G53"/>
    <mergeCell ref="I52:I53"/>
    <mergeCell ref="J52:J53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G50:G51"/>
    <mergeCell ref="I50:I51"/>
    <mergeCell ref="J50:J51"/>
    <mergeCell ref="K50:K51"/>
    <mergeCell ref="L50:L51"/>
    <mergeCell ref="M50:M51"/>
    <mergeCell ref="AB42:AB43"/>
    <mergeCell ref="A44:AB44"/>
    <mergeCell ref="C45:C46"/>
    <mergeCell ref="D45:D46"/>
    <mergeCell ref="C47:C59"/>
    <mergeCell ref="D47:D59"/>
    <mergeCell ref="A50:A51"/>
    <mergeCell ref="B50:B51"/>
    <mergeCell ref="E50:E51"/>
    <mergeCell ref="F50:F51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AA21:AA23"/>
    <mergeCell ref="AB21:AB23"/>
    <mergeCell ref="A42:A43"/>
    <mergeCell ref="B42:B43"/>
    <mergeCell ref="C42:C43"/>
    <mergeCell ref="D42:D43"/>
    <mergeCell ref="E42:E43"/>
    <mergeCell ref="F42:F43"/>
    <mergeCell ref="G42:G43"/>
    <mergeCell ref="I42:I43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Z16:Z18"/>
    <mergeCell ref="AA16:AA18"/>
    <mergeCell ref="AB16:AB18"/>
    <mergeCell ref="A21:A23"/>
    <mergeCell ref="B21:B23"/>
    <mergeCell ref="C21:C23"/>
    <mergeCell ref="D21:D23"/>
    <mergeCell ref="E21:E23"/>
    <mergeCell ref="F21:F23"/>
    <mergeCell ref="G21:G23"/>
    <mergeCell ref="T16:T18"/>
    <mergeCell ref="U16:U18"/>
    <mergeCell ref="V16:V18"/>
    <mergeCell ref="W16:W18"/>
    <mergeCell ref="X16:X18"/>
    <mergeCell ref="Y16:Y18"/>
    <mergeCell ref="N16:N18"/>
    <mergeCell ref="O16:O18"/>
    <mergeCell ref="P16:P18"/>
    <mergeCell ref="Q16:Q18"/>
    <mergeCell ref="R16:R18"/>
    <mergeCell ref="S16:S18"/>
    <mergeCell ref="G16:G18"/>
    <mergeCell ref="I16:I18"/>
    <mergeCell ref="J16:J18"/>
    <mergeCell ref="K16:K18"/>
    <mergeCell ref="L16:L18"/>
    <mergeCell ref="M16:M18"/>
    <mergeCell ref="A16:A18"/>
    <mergeCell ref="B16:B18"/>
    <mergeCell ref="C16:C18"/>
    <mergeCell ref="D16:D18"/>
    <mergeCell ref="E16:E18"/>
    <mergeCell ref="F16:F18"/>
    <mergeCell ref="W13:W15"/>
    <mergeCell ref="X13:X15"/>
    <mergeCell ref="Y13:Y15"/>
    <mergeCell ref="Z13:Z15"/>
    <mergeCell ref="AA13:AA15"/>
    <mergeCell ref="AB13:AB15"/>
    <mergeCell ref="Q13:Q15"/>
    <mergeCell ref="R13:R15"/>
    <mergeCell ref="S13:S15"/>
    <mergeCell ref="T13:T15"/>
    <mergeCell ref="U13:U15"/>
    <mergeCell ref="V13:V15"/>
    <mergeCell ref="K13:K15"/>
    <mergeCell ref="L13:L15"/>
    <mergeCell ref="M13:M15"/>
    <mergeCell ref="N13:N15"/>
    <mergeCell ref="O13:O15"/>
    <mergeCell ref="P13:P15"/>
    <mergeCell ref="A12:AB12"/>
    <mergeCell ref="A13:A15"/>
    <mergeCell ref="B13:B15"/>
    <mergeCell ref="C13:C15"/>
    <mergeCell ref="D13:D15"/>
    <mergeCell ref="E13:E15"/>
    <mergeCell ref="F13:F15"/>
    <mergeCell ref="G13:G15"/>
    <mergeCell ref="I13:I15"/>
    <mergeCell ref="J13:J15"/>
    <mergeCell ref="Z9:Z11"/>
    <mergeCell ref="AA9:AA11"/>
    <mergeCell ref="AB9:AB11"/>
    <mergeCell ref="N10:P10"/>
    <mergeCell ref="Q10:S10"/>
    <mergeCell ref="T10:V10"/>
    <mergeCell ref="W10:Y10"/>
    <mergeCell ref="A7:AA7"/>
    <mergeCell ref="A8:H8"/>
    <mergeCell ref="A9:A11"/>
    <mergeCell ref="B9:B11"/>
    <mergeCell ref="C9:C11"/>
    <mergeCell ref="D9:D11"/>
    <mergeCell ref="E9:G10"/>
    <mergeCell ref="H9:J10"/>
    <mergeCell ref="K9:M10"/>
    <mergeCell ref="N9:Y9"/>
    <mergeCell ref="E1:E5"/>
    <mergeCell ref="F1:K1"/>
    <mergeCell ref="Y1:AB1"/>
    <mergeCell ref="F2:K2"/>
    <mergeCell ref="Y2:AB2"/>
    <mergeCell ref="F3:K3"/>
    <mergeCell ref="Y3:AB3"/>
    <mergeCell ref="F5:K5"/>
    <mergeCell ref="Y5:AB5"/>
  </mergeCells>
  <printOptions/>
  <pageMargins left="0.11811023622047245" right="0.11811023622047245" top="0.35433070866141736" bottom="0.15748031496062992" header="0" footer="0"/>
  <pageSetup horizontalDpi="300" verticalDpi="300" orientation="landscape" paperSize="9" scale="43" r:id="rId1"/>
  <rowBreaks count="1" manualBreakCount="1">
    <brk id="43" max="255" man="1"/>
  </rowBreaks>
  <colBreaks count="2" manualBreakCount="2">
    <brk id="12" max="60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tabSelected="1" view="pageBreakPreview" zoomScale="80" zoomScaleNormal="75" zoomScaleSheetLayoutView="80" zoomScalePageLayoutView="0" workbookViewId="0" topLeftCell="A25">
      <selection activeCell="O35" sqref="O35:O42"/>
    </sheetView>
  </sheetViews>
  <sheetFormatPr defaultColWidth="9.140625" defaultRowHeight="12.75"/>
  <cols>
    <col min="1" max="1" width="10.7109375" style="173" customWidth="1"/>
    <col min="2" max="2" width="32.28125" style="174" customWidth="1"/>
    <col min="3" max="3" width="31.421875" style="174" customWidth="1"/>
    <col min="4" max="4" width="13.7109375" style="7" customWidth="1"/>
    <col min="5" max="5" width="13.7109375" style="213" customWidth="1"/>
    <col min="6" max="6" width="13.7109375" style="7" customWidth="1"/>
    <col min="7" max="7" width="13.7109375" style="213" customWidth="1"/>
    <col min="8" max="10" width="16.7109375" style="229" customWidth="1"/>
    <col min="11" max="11" width="14.140625" style="229" customWidth="1"/>
    <col min="12" max="12" width="16.7109375" style="229" customWidth="1"/>
    <col min="13" max="13" width="13.421875" style="229" customWidth="1"/>
    <col min="14" max="14" width="19.28125" style="7" customWidth="1"/>
    <col min="15" max="15" width="17.00390625" style="229" customWidth="1"/>
    <col min="16" max="16384" width="9.140625" style="173" customWidth="1"/>
  </cols>
  <sheetData>
    <row r="1" spans="5:7" ht="15">
      <c r="E1" s="7"/>
      <c r="G1" s="7"/>
    </row>
    <row r="2" spans="1:15" ht="14.25" customHeight="1">
      <c r="A2" s="377" t="s">
        <v>87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7" ht="15.75" customHeight="1" thickBot="1">
      <c r="A3" s="368"/>
      <c r="B3" s="368"/>
      <c r="C3" s="207"/>
      <c r="E3" s="7"/>
      <c r="G3" s="7"/>
    </row>
    <row r="4" spans="1:31" ht="33.75" customHeight="1">
      <c r="A4" s="378" t="s">
        <v>97</v>
      </c>
      <c r="B4" s="380" t="s">
        <v>99</v>
      </c>
      <c r="C4" s="380" t="s">
        <v>98</v>
      </c>
      <c r="D4" s="369" t="s">
        <v>100</v>
      </c>
      <c r="E4" s="370"/>
      <c r="F4" s="370"/>
      <c r="G4" s="371"/>
      <c r="H4" s="369" t="s">
        <v>101</v>
      </c>
      <c r="I4" s="370"/>
      <c r="J4" s="370"/>
      <c r="K4" s="370"/>
      <c r="L4" s="370"/>
      <c r="M4" s="371"/>
      <c r="N4" s="366" t="s">
        <v>95</v>
      </c>
      <c r="O4" s="262" t="s">
        <v>157</v>
      </c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31" ht="65.25" customHeight="1">
      <c r="A5" s="379"/>
      <c r="B5" s="381"/>
      <c r="C5" s="381"/>
      <c r="D5" s="360" t="s">
        <v>88</v>
      </c>
      <c r="E5" s="361"/>
      <c r="F5" s="360" t="s">
        <v>104</v>
      </c>
      <c r="G5" s="361"/>
      <c r="H5" s="383" t="s">
        <v>89</v>
      </c>
      <c r="I5" s="383" t="s">
        <v>90</v>
      </c>
      <c r="J5" s="383" t="s">
        <v>91</v>
      </c>
      <c r="K5" s="383" t="s">
        <v>92</v>
      </c>
      <c r="L5" s="383" t="s">
        <v>93</v>
      </c>
      <c r="M5" s="383" t="s">
        <v>94</v>
      </c>
      <c r="N5" s="294"/>
      <c r="O5" s="263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1" ht="33" customHeight="1">
      <c r="A6" s="357"/>
      <c r="B6" s="358"/>
      <c r="C6" s="382"/>
      <c r="D6" s="208" t="s">
        <v>139</v>
      </c>
      <c r="E6" s="209" t="s">
        <v>140</v>
      </c>
      <c r="F6" s="208" t="s">
        <v>139</v>
      </c>
      <c r="G6" s="209" t="s">
        <v>140</v>
      </c>
      <c r="H6" s="384"/>
      <c r="I6" s="356"/>
      <c r="J6" s="356"/>
      <c r="K6" s="356"/>
      <c r="L6" s="356"/>
      <c r="M6" s="356"/>
      <c r="N6" s="367"/>
      <c r="O6" s="354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15" ht="18" customHeight="1">
      <c r="A7" s="298" t="s">
        <v>53</v>
      </c>
      <c r="B7" s="299"/>
      <c r="C7" s="299"/>
      <c r="D7" s="356"/>
      <c r="E7" s="356"/>
      <c r="F7" s="356"/>
      <c r="G7" s="356"/>
      <c r="H7" s="299"/>
      <c r="I7" s="299"/>
      <c r="J7" s="299"/>
      <c r="K7" s="299"/>
      <c r="L7" s="299"/>
      <c r="M7" s="299"/>
      <c r="N7" s="299"/>
      <c r="O7" s="302"/>
    </row>
    <row r="8" spans="1:15" ht="69.75" customHeight="1">
      <c r="A8" s="176">
        <v>1</v>
      </c>
      <c r="B8" s="177" t="s">
        <v>1</v>
      </c>
      <c r="C8" s="177" t="s">
        <v>102</v>
      </c>
      <c r="D8" s="210">
        <f>'вероятность '!AB12</f>
        <v>7.368421052631579</v>
      </c>
      <c r="E8" s="223" t="s">
        <v>141</v>
      </c>
      <c r="F8" s="210">
        <f>'существенность '!AB13</f>
        <v>12.222222222222221</v>
      </c>
      <c r="G8" s="222" t="s">
        <v>142</v>
      </c>
      <c r="H8" s="220"/>
      <c r="I8" s="220" t="s">
        <v>145</v>
      </c>
      <c r="J8" s="220"/>
      <c r="K8" s="236"/>
      <c r="L8" s="220"/>
      <c r="M8" s="220"/>
      <c r="N8" s="234" t="s">
        <v>169</v>
      </c>
      <c r="O8" s="221"/>
    </row>
    <row r="9" spans="1:15" ht="69.75" customHeight="1">
      <c r="A9" s="176">
        <f>A8+1</f>
        <v>2</v>
      </c>
      <c r="B9" s="177" t="s">
        <v>0</v>
      </c>
      <c r="C9" s="177" t="s">
        <v>102</v>
      </c>
      <c r="D9" s="210">
        <f>'вероятность '!AB13</f>
        <v>9.473684210526315</v>
      </c>
      <c r="E9" s="223" t="s">
        <v>141</v>
      </c>
      <c r="F9" s="210">
        <f>'существенность '!AB16</f>
        <v>11.222222222222223</v>
      </c>
      <c r="G9" s="233" t="s">
        <v>142</v>
      </c>
      <c r="H9" s="220"/>
      <c r="I9" s="236" t="s">
        <v>167</v>
      </c>
      <c r="J9" s="220"/>
      <c r="K9" s="236"/>
      <c r="L9" s="220"/>
      <c r="M9" s="220"/>
      <c r="N9" s="234" t="s">
        <v>153</v>
      </c>
      <c r="O9" s="221"/>
    </row>
    <row r="10" spans="1:15" ht="69.75" customHeight="1" thickBot="1">
      <c r="A10" s="180">
        <f>A9+1</f>
        <v>3</v>
      </c>
      <c r="B10" s="181" t="s">
        <v>10</v>
      </c>
      <c r="C10" s="181" t="s">
        <v>102</v>
      </c>
      <c r="D10" s="237">
        <f>'вероятность '!AB14</f>
        <v>7.368421052631579</v>
      </c>
      <c r="E10" s="238" t="s">
        <v>141</v>
      </c>
      <c r="F10" s="237">
        <f>'существенность '!AB19</f>
        <v>2.2222222222222223</v>
      </c>
      <c r="G10" s="239" t="s">
        <v>138</v>
      </c>
      <c r="H10" s="112"/>
      <c r="I10" s="112"/>
      <c r="J10" s="112"/>
      <c r="K10" s="112" t="s">
        <v>166</v>
      </c>
      <c r="L10" s="112"/>
      <c r="M10" s="112"/>
      <c r="N10" s="39" t="s">
        <v>170</v>
      </c>
      <c r="O10" s="219" t="s">
        <v>195</v>
      </c>
    </row>
    <row r="11" spans="1:15" ht="77.25" customHeight="1" thickTop="1">
      <c r="A11" s="176">
        <f>A10+1</f>
        <v>4</v>
      </c>
      <c r="B11" s="177" t="s">
        <v>31</v>
      </c>
      <c r="C11" s="177" t="s">
        <v>103</v>
      </c>
      <c r="D11" s="241">
        <f>'вероятность '!AB15</f>
        <v>3.1578947368421053</v>
      </c>
      <c r="E11" s="242" t="s">
        <v>138</v>
      </c>
      <c r="F11" s="243">
        <f>'существенность '!AB20</f>
        <v>0</v>
      </c>
      <c r="G11" s="222" t="s">
        <v>138</v>
      </c>
      <c r="H11" s="220"/>
      <c r="I11" s="220"/>
      <c r="J11" s="220"/>
      <c r="K11" s="236"/>
      <c r="L11" s="220"/>
      <c r="M11" s="220" t="s">
        <v>143</v>
      </c>
      <c r="N11" s="234" t="s">
        <v>171</v>
      </c>
      <c r="O11" s="249" t="s">
        <v>189</v>
      </c>
    </row>
    <row r="12" spans="1:15" ht="48.75" customHeight="1">
      <c r="A12" s="176">
        <f aca="true" t="shared" si="0" ref="A12:A42">A11+1</f>
        <v>5</v>
      </c>
      <c r="B12" s="172" t="s">
        <v>30</v>
      </c>
      <c r="C12" s="177" t="s">
        <v>103</v>
      </c>
      <c r="D12" s="210">
        <f>'вероятность '!AB16</f>
        <v>3.1578947368421053</v>
      </c>
      <c r="E12" s="223" t="s">
        <v>138</v>
      </c>
      <c r="F12" s="210">
        <f>'существенность '!AB21</f>
        <v>6.666666666666667</v>
      </c>
      <c r="G12" s="222" t="s">
        <v>141</v>
      </c>
      <c r="H12" s="220"/>
      <c r="I12" s="220"/>
      <c r="J12" s="220"/>
      <c r="K12" s="236"/>
      <c r="L12" s="220" t="s">
        <v>144</v>
      </c>
      <c r="M12" s="220"/>
      <c r="N12" s="234" t="s">
        <v>172</v>
      </c>
      <c r="O12" s="249" t="s">
        <v>194</v>
      </c>
    </row>
    <row r="13" spans="1:15" ht="48.75" customHeight="1">
      <c r="A13" s="176">
        <f t="shared" si="0"/>
        <v>6</v>
      </c>
      <c r="B13" s="172" t="s">
        <v>33</v>
      </c>
      <c r="C13" s="177" t="s">
        <v>103</v>
      </c>
      <c r="D13" s="210">
        <f>'вероятность '!AB17</f>
        <v>3.1578947368421053</v>
      </c>
      <c r="E13" s="223" t="s">
        <v>138</v>
      </c>
      <c r="F13" s="210">
        <f>'существенность '!AB24</f>
        <v>2.2222222222222223</v>
      </c>
      <c r="G13" s="222" t="s">
        <v>138</v>
      </c>
      <c r="H13" s="220"/>
      <c r="I13" s="220"/>
      <c r="J13" s="220"/>
      <c r="K13" s="236"/>
      <c r="L13" s="220"/>
      <c r="M13" s="220" t="s">
        <v>143</v>
      </c>
      <c r="N13" s="234" t="s">
        <v>152</v>
      </c>
      <c r="O13" s="221"/>
    </row>
    <row r="14" spans="1:15" ht="48.75" customHeight="1">
      <c r="A14" s="176">
        <f t="shared" si="0"/>
        <v>7</v>
      </c>
      <c r="B14" s="172" t="s">
        <v>34</v>
      </c>
      <c r="C14" s="177" t="s">
        <v>103</v>
      </c>
      <c r="D14" s="210">
        <f>'вероятность '!AB18</f>
        <v>3.1578947368421053</v>
      </c>
      <c r="E14" s="223" t="s">
        <v>138</v>
      </c>
      <c r="F14" s="210">
        <f>'существенность '!AB25</f>
        <v>0</v>
      </c>
      <c r="G14" s="222" t="s">
        <v>138</v>
      </c>
      <c r="H14" s="220"/>
      <c r="I14" s="220"/>
      <c r="J14" s="220"/>
      <c r="K14" s="236"/>
      <c r="L14" s="220"/>
      <c r="M14" s="220" t="s">
        <v>143</v>
      </c>
      <c r="N14" s="234" t="s">
        <v>173</v>
      </c>
      <c r="O14" s="221"/>
    </row>
    <row r="15" spans="1:15" ht="60.75" customHeight="1">
      <c r="A15" s="176">
        <f t="shared" si="0"/>
        <v>8</v>
      </c>
      <c r="B15" s="177" t="s">
        <v>18</v>
      </c>
      <c r="C15" s="177" t="s">
        <v>103</v>
      </c>
      <c r="D15" s="210">
        <f>'вероятность '!AB19</f>
        <v>3.1578947368421053</v>
      </c>
      <c r="E15" s="223" t="s">
        <v>138</v>
      </c>
      <c r="F15" s="210">
        <f>'существенность '!AB26</f>
        <v>0</v>
      </c>
      <c r="G15" s="222" t="s">
        <v>138</v>
      </c>
      <c r="H15" s="220"/>
      <c r="I15" s="220"/>
      <c r="J15" s="220"/>
      <c r="K15" s="236"/>
      <c r="L15" s="220"/>
      <c r="M15" s="220" t="s">
        <v>143</v>
      </c>
      <c r="N15" s="234" t="s">
        <v>154</v>
      </c>
      <c r="O15" s="221"/>
    </row>
    <row r="16" spans="1:15" ht="60.75" customHeight="1">
      <c r="A16" s="176">
        <f t="shared" si="0"/>
        <v>9</v>
      </c>
      <c r="B16" s="177" t="s">
        <v>7</v>
      </c>
      <c r="C16" s="177" t="s">
        <v>103</v>
      </c>
      <c r="D16" s="210">
        <f>'вероятность '!AB20</f>
        <v>3.1578947368421053</v>
      </c>
      <c r="E16" s="223" t="s">
        <v>138</v>
      </c>
      <c r="F16" s="210">
        <f>'существенность '!AB27</f>
        <v>2.2222222222222223</v>
      </c>
      <c r="G16" s="222" t="s">
        <v>138</v>
      </c>
      <c r="H16" s="220"/>
      <c r="I16" s="220"/>
      <c r="J16" s="220"/>
      <c r="K16" s="236"/>
      <c r="L16" s="220"/>
      <c r="M16" s="220" t="s">
        <v>143</v>
      </c>
      <c r="N16" s="234" t="s">
        <v>174</v>
      </c>
      <c r="O16" s="249" t="s">
        <v>187</v>
      </c>
    </row>
    <row r="17" spans="1:15" ht="60.75" customHeight="1">
      <c r="A17" s="176">
        <f t="shared" si="0"/>
        <v>10</v>
      </c>
      <c r="B17" s="177" t="s">
        <v>8</v>
      </c>
      <c r="C17" s="177" t="s">
        <v>103</v>
      </c>
      <c r="D17" s="210">
        <f>'вероятность '!AB21</f>
        <v>3.1578947368421053</v>
      </c>
      <c r="E17" s="223" t="s">
        <v>138</v>
      </c>
      <c r="F17" s="210">
        <f>'существенность '!AB28</f>
        <v>2.7777777777777777</v>
      </c>
      <c r="G17" s="222" t="s">
        <v>138</v>
      </c>
      <c r="H17" s="220"/>
      <c r="I17" s="220"/>
      <c r="J17" s="220"/>
      <c r="K17" s="236"/>
      <c r="L17" s="220"/>
      <c r="M17" s="220" t="s">
        <v>143</v>
      </c>
      <c r="N17" s="234" t="s">
        <v>175</v>
      </c>
      <c r="O17" s="249" t="s">
        <v>193</v>
      </c>
    </row>
    <row r="18" spans="1:15" ht="60.75" customHeight="1">
      <c r="A18" s="176">
        <f t="shared" si="0"/>
        <v>11</v>
      </c>
      <c r="B18" s="177" t="s">
        <v>19</v>
      </c>
      <c r="C18" s="177" t="s">
        <v>103</v>
      </c>
      <c r="D18" s="210">
        <f>'вероятность '!AB22</f>
        <v>3.1578947368421053</v>
      </c>
      <c r="E18" s="223" t="s">
        <v>138</v>
      </c>
      <c r="F18" s="210">
        <f>'существенность '!AB29</f>
        <v>0</v>
      </c>
      <c r="G18" s="222" t="s">
        <v>138</v>
      </c>
      <c r="H18" s="220"/>
      <c r="I18" s="220"/>
      <c r="J18" s="220"/>
      <c r="K18" s="236"/>
      <c r="L18" s="220"/>
      <c r="M18" s="220" t="s">
        <v>143</v>
      </c>
      <c r="N18" s="234" t="s">
        <v>176</v>
      </c>
      <c r="O18" s="249" t="s">
        <v>191</v>
      </c>
    </row>
    <row r="19" spans="1:15" ht="60.75" customHeight="1">
      <c r="A19" s="176">
        <f t="shared" si="0"/>
        <v>12</v>
      </c>
      <c r="B19" s="177" t="s">
        <v>20</v>
      </c>
      <c r="C19" s="177" t="s">
        <v>103</v>
      </c>
      <c r="D19" s="210">
        <f>'вероятность '!AB23</f>
        <v>3.1578947368421053</v>
      </c>
      <c r="E19" s="223" t="s">
        <v>138</v>
      </c>
      <c r="F19" s="210">
        <f>'существенность '!AB30</f>
        <v>5</v>
      </c>
      <c r="G19" s="233" t="s">
        <v>141</v>
      </c>
      <c r="H19" s="220"/>
      <c r="I19" s="220"/>
      <c r="J19" s="220"/>
      <c r="K19" s="236"/>
      <c r="L19" s="231" t="s">
        <v>144</v>
      </c>
      <c r="M19" s="220"/>
      <c r="N19" s="234" t="s">
        <v>177</v>
      </c>
      <c r="O19" s="249" t="s">
        <v>188</v>
      </c>
    </row>
    <row r="20" spans="1:15" ht="85.5" customHeight="1">
      <c r="A20" s="176">
        <f t="shared" si="0"/>
        <v>13</v>
      </c>
      <c r="B20" s="177" t="s">
        <v>43</v>
      </c>
      <c r="C20" s="177" t="s">
        <v>103</v>
      </c>
      <c r="D20" s="210">
        <f>'вероятность '!AB24</f>
        <v>3.1578947368421053</v>
      </c>
      <c r="E20" s="223" t="s">
        <v>138</v>
      </c>
      <c r="F20" s="210">
        <f>'существенность '!AB31</f>
        <v>5</v>
      </c>
      <c r="G20" s="222" t="s">
        <v>141</v>
      </c>
      <c r="H20" s="220"/>
      <c r="I20" s="220"/>
      <c r="J20" s="220"/>
      <c r="K20" s="236"/>
      <c r="L20" s="220" t="s">
        <v>144</v>
      </c>
      <c r="M20" s="220"/>
      <c r="N20" s="234" t="s">
        <v>178</v>
      </c>
      <c r="O20" s="221"/>
    </row>
    <row r="21" spans="1:15" ht="54.75" customHeight="1">
      <c r="A21" s="176">
        <f t="shared" si="0"/>
        <v>14</v>
      </c>
      <c r="B21" s="177" t="s">
        <v>21</v>
      </c>
      <c r="C21" s="177" t="s">
        <v>103</v>
      </c>
      <c r="D21" s="210">
        <f>'вероятность '!AB25</f>
        <v>3.1578947368421053</v>
      </c>
      <c r="E21" s="223" t="s">
        <v>138</v>
      </c>
      <c r="F21" s="210">
        <f>'существенность '!AB32</f>
        <v>5</v>
      </c>
      <c r="G21" s="222" t="s">
        <v>141</v>
      </c>
      <c r="H21" s="220"/>
      <c r="I21" s="220"/>
      <c r="J21" s="220"/>
      <c r="K21" s="236"/>
      <c r="L21" s="220" t="s">
        <v>144</v>
      </c>
      <c r="M21" s="220"/>
      <c r="N21" s="234" t="s">
        <v>179</v>
      </c>
      <c r="O21" s="249" t="s">
        <v>190</v>
      </c>
    </row>
    <row r="22" spans="1:15" ht="69.75" customHeight="1">
      <c r="A22" s="176">
        <f t="shared" si="0"/>
        <v>15</v>
      </c>
      <c r="B22" s="177" t="s">
        <v>35</v>
      </c>
      <c r="C22" s="177" t="s">
        <v>103</v>
      </c>
      <c r="D22" s="210">
        <f>'вероятность '!AB26</f>
        <v>3.1578947368421053</v>
      </c>
      <c r="E22" s="223" t="s">
        <v>138</v>
      </c>
      <c r="F22" s="210">
        <f>'существенность '!AB33</f>
        <v>0</v>
      </c>
      <c r="G22" s="222" t="s">
        <v>138</v>
      </c>
      <c r="H22" s="220"/>
      <c r="I22" s="220"/>
      <c r="J22" s="220"/>
      <c r="K22" s="236"/>
      <c r="L22" s="220"/>
      <c r="M22" s="220" t="s">
        <v>143</v>
      </c>
      <c r="N22" s="234" t="s">
        <v>151</v>
      </c>
      <c r="O22" s="221"/>
    </row>
    <row r="23" spans="1:15" ht="69.75" customHeight="1">
      <c r="A23" s="176">
        <f t="shared" si="0"/>
        <v>16</v>
      </c>
      <c r="B23" s="177" t="s">
        <v>2</v>
      </c>
      <c r="C23" s="177" t="s">
        <v>103</v>
      </c>
      <c r="D23" s="210">
        <f>'вероятность '!AB27</f>
        <v>3.1578947368421053</v>
      </c>
      <c r="E23" s="223" t="s">
        <v>138</v>
      </c>
      <c r="F23" s="210">
        <f>'существенность '!AB34</f>
        <v>2.2222222222222223</v>
      </c>
      <c r="G23" s="222" t="s">
        <v>138</v>
      </c>
      <c r="H23" s="220"/>
      <c r="I23" s="220"/>
      <c r="J23" s="220"/>
      <c r="K23" s="236"/>
      <c r="L23" s="220"/>
      <c r="M23" s="220" t="s">
        <v>143</v>
      </c>
      <c r="N23" s="234" t="s">
        <v>156</v>
      </c>
      <c r="O23" s="221"/>
    </row>
    <row r="24" spans="1:15" ht="69.75" customHeight="1">
      <c r="A24" s="176">
        <f t="shared" si="0"/>
        <v>17</v>
      </c>
      <c r="B24" s="177" t="s">
        <v>3</v>
      </c>
      <c r="C24" s="177" t="s">
        <v>103</v>
      </c>
      <c r="D24" s="210">
        <f>'вероятность '!AB28</f>
        <v>3.1578947368421053</v>
      </c>
      <c r="E24" s="223" t="s">
        <v>138</v>
      </c>
      <c r="F24" s="210">
        <f>'существенность '!AB35</f>
        <v>2.7777777777777777</v>
      </c>
      <c r="G24" s="222" t="s">
        <v>138</v>
      </c>
      <c r="H24" s="220"/>
      <c r="I24" s="220"/>
      <c r="J24" s="220"/>
      <c r="K24" s="236"/>
      <c r="L24" s="220"/>
      <c r="M24" s="220" t="s">
        <v>143</v>
      </c>
      <c r="N24" s="234" t="s">
        <v>180</v>
      </c>
      <c r="O24" s="221"/>
    </row>
    <row r="25" spans="1:15" ht="69.75" customHeight="1">
      <c r="A25" s="176">
        <f t="shared" si="0"/>
        <v>18</v>
      </c>
      <c r="B25" s="177" t="s">
        <v>22</v>
      </c>
      <c r="C25" s="177" t="s">
        <v>103</v>
      </c>
      <c r="D25" s="210">
        <f>'вероятность '!AB29</f>
        <v>3.1578947368421053</v>
      </c>
      <c r="E25" s="223" t="s">
        <v>138</v>
      </c>
      <c r="F25" s="210">
        <f>'существенность '!AB36</f>
        <v>0</v>
      </c>
      <c r="G25" s="222" t="s">
        <v>138</v>
      </c>
      <c r="H25" s="220"/>
      <c r="I25" s="220"/>
      <c r="J25" s="220"/>
      <c r="K25" s="236"/>
      <c r="L25" s="220"/>
      <c r="M25" s="220" t="s">
        <v>143</v>
      </c>
      <c r="N25" s="234" t="s">
        <v>181</v>
      </c>
      <c r="O25" s="249" t="s">
        <v>192</v>
      </c>
    </row>
    <row r="26" spans="1:15" ht="84.75" customHeight="1">
      <c r="A26" s="176">
        <f t="shared" si="0"/>
        <v>19</v>
      </c>
      <c r="B26" s="177" t="s">
        <v>36</v>
      </c>
      <c r="C26" s="177" t="s">
        <v>103</v>
      </c>
      <c r="D26" s="210">
        <f>'вероятность '!AB30</f>
        <v>3.1578947368421053</v>
      </c>
      <c r="E26" s="223" t="s">
        <v>138</v>
      </c>
      <c r="F26" s="210">
        <f>'существенность '!AB37</f>
        <v>4.444444444444445</v>
      </c>
      <c r="G26" s="233" t="s">
        <v>138</v>
      </c>
      <c r="H26" s="220"/>
      <c r="I26" s="220"/>
      <c r="J26" s="220"/>
      <c r="K26" s="236"/>
      <c r="L26" s="220"/>
      <c r="M26" s="220" t="s">
        <v>143</v>
      </c>
      <c r="N26" s="234" t="s">
        <v>182</v>
      </c>
      <c r="O26" s="221"/>
    </row>
    <row r="27" spans="1:15" ht="69.75" customHeight="1">
      <c r="A27" s="176">
        <f t="shared" si="0"/>
        <v>20</v>
      </c>
      <c r="B27" s="177" t="s">
        <v>5</v>
      </c>
      <c r="C27" s="177" t="s">
        <v>103</v>
      </c>
      <c r="D27" s="210">
        <f>'вероятность '!AB31</f>
        <v>3.1578947368421053</v>
      </c>
      <c r="E27" s="223" t="s">
        <v>138</v>
      </c>
      <c r="F27" s="210">
        <f>'существенность '!AB38</f>
        <v>2.2222222222222223</v>
      </c>
      <c r="G27" s="222" t="s">
        <v>138</v>
      </c>
      <c r="H27" s="220"/>
      <c r="I27" s="220"/>
      <c r="J27" s="220"/>
      <c r="K27" s="236"/>
      <c r="L27" s="220"/>
      <c r="M27" s="220" t="s">
        <v>143</v>
      </c>
      <c r="N27" s="234" t="s">
        <v>151</v>
      </c>
      <c r="O27" s="221"/>
    </row>
    <row r="28" spans="1:15" ht="69.75" customHeight="1">
      <c r="A28" s="176">
        <f t="shared" si="0"/>
        <v>21</v>
      </c>
      <c r="B28" s="177" t="s">
        <v>4</v>
      </c>
      <c r="C28" s="177" t="s">
        <v>103</v>
      </c>
      <c r="D28" s="210">
        <f>'вероятность '!AB32</f>
        <v>3.1578947368421053</v>
      </c>
      <c r="E28" s="223" t="s">
        <v>138</v>
      </c>
      <c r="F28" s="210">
        <f>'существенность '!AB39</f>
        <v>2.2222222222222223</v>
      </c>
      <c r="G28" s="222" t="s">
        <v>138</v>
      </c>
      <c r="H28" s="220"/>
      <c r="I28" s="220"/>
      <c r="J28" s="220"/>
      <c r="K28" s="236"/>
      <c r="L28" s="220"/>
      <c r="M28" s="220" t="s">
        <v>143</v>
      </c>
      <c r="N28" s="234" t="s">
        <v>155</v>
      </c>
      <c r="O28" s="221"/>
    </row>
    <row r="29" spans="1:15" ht="69.75" customHeight="1">
      <c r="A29" s="176">
        <f t="shared" si="0"/>
        <v>22</v>
      </c>
      <c r="B29" s="177" t="s">
        <v>11</v>
      </c>
      <c r="C29" s="177" t="s">
        <v>103</v>
      </c>
      <c r="D29" s="210">
        <f>'вероятность '!AB33</f>
        <v>3.1578947368421053</v>
      </c>
      <c r="E29" s="223" t="s">
        <v>138</v>
      </c>
      <c r="F29" s="210">
        <f>'существенность '!AB40</f>
        <v>2.2222222222222223</v>
      </c>
      <c r="G29" s="222" t="s">
        <v>138</v>
      </c>
      <c r="H29" s="220"/>
      <c r="I29" s="220"/>
      <c r="J29" s="220"/>
      <c r="K29" s="236"/>
      <c r="L29" s="220"/>
      <c r="M29" s="220" t="s">
        <v>143</v>
      </c>
      <c r="N29" s="234" t="s">
        <v>183</v>
      </c>
      <c r="O29" s="221"/>
    </row>
    <row r="30" spans="1:15" ht="69.75" customHeight="1">
      <c r="A30" s="176">
        <f t="shared" si="0"/>
        <v>23</v>
      </c>
      <c r="B30" s="177" t="s">
        <v>6</v>
      </c>
      <c r="C30" s="177" t="s">
        <v>103</v>
      </c>
      <c r="D30" s="210">
        <f>'вероятность '!AB34</f>
        <v>3.1578947368421053</v>
      </c>
      <c r="E30" s="223" t="s">
        <v>138</v>
      </c>
      <c r="F30" s="210">
        <f>'существенность '!AB41</f>
        <v>0</v>
      </c>
      <c r="G30" s="222" t="s">
        <v>138</v>
      </c>
      <c r="H30" s="220"/>
      <c r="I30" s="220"/>
      <c r="J30" s="220"/>
      <c r="K30" s="236"/>
      <c r="L30" s="220"/>
      <c r="M30" s="220" t="s">
        <v>143</v>
      </c>
      <c r="N30" s="234" t="s">
        <v>156</v>
      </c>
      <c r="O30" s="221"/>
    </row>
    <row r="31" spans="1:15" ht="69.75" customHeight="1" thickBot="1">
      <c r="A31" s="180">
        <f t="shared" si="0"/>
        <v>24</v>
      </c>
      <c r="B31" s="181" t="s">
        <v>9</v>
      </c>
      <c r="C31" s="181" t="s">
        <v>103</v>
      </c>
      <c r="D31" s="237">
        <f>'вероятность '!AB35</f>
        <v>3.1578947368421053</v>
      </c>
      <c r="E31" s="238" t="s">
        <v>138</v>
      </c>
      <c r="F31" s="237">
        <f>'существенность '!AB42</f>
        <v>2.2222222222222223</v>
      </c>
      <c r="G31" s="239" t="s">
        <v>138</v>
      </c>
      <c r="H31" s="112"/>
      <c r="I31" s="112"/>
      <c r="J31" s="112"/>
      <c r="K31" s="240"/>
      <c r="L31" s="112"/>
      <c r="M31" s="112" t="s">
        <v>143</v>
      </c>
      <c r="N31" s="39" t="s">
        <v>184</v>
      </c>
      <c r="O31" s="219"/>
    </row>
    <row r="32" spans="1:15" ht="22.5" customHeight="1" thickTop="1">
      <c r="A32" s="357" t="s">
        <v>54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9"/>
    </row>
    <row r="33" spans="1:15" ht="52.5" customHeight="1">
      <c r="A33" s="176">
        <f>A31+1</f>
        <v>25</v>
      </c>
      <c r="B33" s="177" t="s">
        <v>25</v>
      </c>
      <c r="C33" s="177" t="s">
        <v>102</v>
      </c>
      <c r="D33" s="210">
        <f>'вероятность '!AB37</f>
        <v>9.473684210526315</v>
      </c>
      <c r="E33" s="232" t="s">
        <v>141</v>
      </c>
      <c r="F33" s="210">
        <f>'существенность '!AB45</f>
        <v>4.444444444444445</v>
      </c>
      <c r="G33" s="222" t="s">
        <v>138</v>
      </c>
      <c r="H33" s="220"/>
      <c r="I33" s="220"/>
      <c r="J33" s="220"/>
      <c r="K33" s="236"/>
      <c r="L33" s="235" t="s">
        <v>144</v>
      </c>
      <c r="M33" s="220"/>
      <c r="N33" s="373" t="s">
        <v>185</v>
      </c>
      <c r="O33" s="375" t="s">
        <v>196</v>
      </c>
    </row>
    <row r="34" spans="1:15" ht="60.75" customHeight="1" thickBot="1">
      <c r="A34" s="180">
        <f t="shared" si="0"/>
        <v>26</v>
      </c>
      <c r="B34" s="181" t="s">
        <v>12</v>
      </c>
      <c r="C34" s="181" t="s">
        <v>103</v>
      </c>
      <c r="D34" s="237">
        <f>'вероятность '!AB38</f>
        <v>3.1578947368421053</v>
      </c>
      <c r="E34" s="238" t="s">
        <v>138</v>
      </c>
      <c r="F34" s="237">
        <f>'существенность '!AB46</f>
        <v>0.5555555555555556</v>
      </c>
      <c r="G34" s="239" t="s">
        <v>138</v>
      </c>
      <c r="H34" s="112"/>
      <c r="I34" s="112"/>
      <c r="J34" s="112"/>
      <c r="K34" s="240"/>
      <c r="L34" s="112"/>
      <c r="M34" s="112" t="s">
        <v>143</v>
      </c>
      <c r="N34" s="374"/>
      <c r="O34" s="376"/>
    </row>
    <row r="35" spans="1:15" ht="52.5" customHeight="1" thickTop="1">
      <c r="A35" s="230">
        <f t="shared" si="0"/>
        <v>27</v>
      </c>
      <c r="B35" s="244" t="s">
        <v>32</v>
      </c>
      <c r="C35" s="244" t="s">
        <v>102</v>
      </c>
      <c r="D35" s="241">
        <f>'вероятность '!AB39</f>
        <v>7.368421052631579</v>
      </c>
      <c r="E35" s="245" t="s">
        <v>141</v>
      </c>
      <c r="F35" s="241">
        <f>'существенность '!AB47</f>
        <v>4.444444444444445</v>
      </c>
      <c r="G35" s="246" t="s">
        <v>138</v>
      </c>
      <c r="H35" s="228"/>
      <c r="I35" s="228"/>
      <c r="J35" s="228"/>
      <c r="K35" s="247"/>
      <c r="L35" s="228" t="s">
        <v>144</v>
      </c>
      <c r="M35" s="228"/>
      <c r="N35" s="362" t="s">
        <v>186</v>
      </c>
      <c r="O35" s="363"/>
    </row>
    <row r="36" spans="1:15" ht="77.25" customHeight="1">
      <c r="A36" s="176">
        <f t="shared" si="0"/>
        <v>28</v>
      </c>
      <c r="B36" s="177" t="s">
        <v>23</v>
      </c>
      <c r="C36" s="177" t="s">
        <v>103</v>
      </c>
      <c r="D36" s="210">
        <f>'вероятность '!AB40</f>
        <v>3.1578947368421053</v>
      </c>
      <c r="E36" s="223" t="s">
        <v>138</v>
      </c>
      <c r="F36" s="241">
        <f>'существенность '!AB48</f>
        <v>1.1111111111111112</v>
      </c>
      <c r="G36" s="222" t="s">
        <v>138</v>
      </c>
      <c r="H36" s="220"/>
      <c r="I36" s="220"/>
      <c r="J36" s="220"/>
      <c r="K36" s="236"/>
      <c r="L36" s="220"/>
      <c r="M36" s="220" t="s">
        <v>143</v>
      </c>
      <c r="N36" s="294"/>
      <c r="O36" s="263"/>
    </row>
    <row r="37" spans="1:15" ht="56.25" customHeight="1">
      <c r="A37" s="176">
        <f t="shared" si="0"/>
        <v>29</v>
      </c>
      <c r="B37" s="177" t="s">
        <v>24</v>
      </c>
      <c r="C37" s="177" t="s">
        <v>103</v>
      </c>
      <c r="D37" s="210">
        <f>'вероятность '!AB41</f>
        <v>3.1578947368421053</v>
      </c>
      <c r="E37" s="223" t="s">
        <v>138</v>
      </c>
      <c r="F37" s="241">
        <f>'существенность '!AB49</f>
        <v>0</v>
      </c>
      <c r="G37" s="222" t="s">
        <v>138</v>
      </c>
      <c r="H37" s="220"/>
      <c r="I37" s="220"/>
      <c r="J37" s="220"/>
      <c r="K37" s="236"/>
      <c r="L37" s="220"/>
      <c r="M37" s="220" t="s">
        <v>143</v>
      </c>
      <c r="N37" s="294"/>
      <c r="O37" s="263"/>
    </row>
    <row r="38" spans="1:15" ht="48.75" customHeight="1">
      <c r="A38" s="176">
        <f t="shared" si="0"/>
        <v>30</v>
      </c>
      <c r="B38" s="177" t="s">
        <v>13</v>
      </c>
      <c r="C38" s="177" t="s">
        <v>103</v>
      </c>
      <c r="D38" s="210">
        <f>'вероятность '!AB42</f>
        <v>3.1578947368421053</v>
      </c>
      <c r="E38" s="223" t="s">
        <v>138</v>
      </c>
      <c r="F38" s="210">
        <f>SUM('существенность '!AB50:'существенность '!AB51)</f>
        <v>2.2222222222222223</v>
      </c>
      <c r="G38" s="222" t="s">
        <v>138</v>
      </c>
      <c r="H38" s="220"/>
      <c r="I38" s="220"/>
      <c r="J38" s="220"/>
      <c r="K38" s="236"/>
      <c r="L38" s="220"/>
      <c r="M38" s="220" t="s">
        <v>143</v>
      </c>
      <c r="N38" s="294"/>
      <c r="O38" s="263"/>
    </row>
    <row r="39" spans="1:15" ht="48.75" customHeight="1">
      <c r="A39" s="176">
        <f t="shared" si="0"/>
        <v>31</v>
      </c>
      <c r="B39" s="177" t="s">
        <v>14</v>
      </c>
      <c r="C39" s="177" t="s">
        <v>103</v>
      </c>
      <c r="D39" s="210">
        <f>'вероятность '!AB43</f>
        <v>3.1578947368421053</v>
      </c>
      <c r="E39" s="223" t="s">
        <v>138</v>
      </c>
      <c r="F39" s="210">
        <f>SUM('существенность '!AB51:'существенность '!AB52)</f>
        <v>2.2222222222222223</v>
      </c>
      <c r="G39" s="222" t="s">
        <v>138</v>
      </c>
      <c r="H39" s="220"/>
      <c r="I39" s="220"/>
      <c r="J39" s="220"/>
      <c r="K39" s="236"/>
      <c r="L39" s="220"/>
      <c r="M39" s="220" t="s">
        <v>143</v>
      </c>
      <c r="N39" s="294"/>
      <c r="O39" s="263"/>
    </row>
    <row r="40" spans="1:15" ht="48.75" customHeight="1">
      <c r="A40" s="176">
        <f t="shared" si="0"/>
        <v>32</v>
      </c>
      <c r="B40" s="177" t="s">
        <v>15</v>
      </c>
      <c r="C40" s="177" t="s">
        <v>103</v>
      </c>
      <c r="D40" s="210">
        <f>'вероятность '!AB44</f>
        <v>3.1578947368421053</v>
      </c>
      <c r="E40" s="223" t="s">
        <v>138</v>
      </c>
      <c r="F40" s="210">
        <f>SUM('существенность '!AB52:'существенность '!AB53)</f>
        <v>2.2222222222222223</v>
      </c>
      <c r="G40" s="222" t="s">
        <v>138</v>
      </c>
      <c r="H40" s="220"/>
      <c r="I40" s="220"/>
      <c r="J40" s="220"/>
      <c r="K40" s="236"/>
      <c r="L40" s="220"/>
      <c r="M40" s="220" t="s">
        <v>143</v>
      </c>
      <c r="N40" s="294"/>
      <c r="O40" s="263"/>
    </row>
    <row r="41" spans="1:15" ht="54" customHeight="1">
      <c r="A41" s="176">
        <f t="shared" si="0"/>
        <v>33</v>
      </c>
      <c r="B41" s="177" t="s">
        <v>16</v>
      </c>
      <c r="C41" s="177" t="s">
        <v>103</v>
      </c>
      <c r="D41" s="210">
        <f>'вероятность '!AB45</f>
        <v>3.1578947368421053</v>
      </c>
      <c r="E41" s="223" t="s">
        <v>138</v>
      </c>
      <c r="F41" s="210">
        <f>SUM('существенность '!AB53:'существенность '!AB54)</f>
        <v>2.2222222222222223</v>
      </c>
      <c r="G41" s="222" t="s">
        <v>138</v>
      </c>
      <c r="H41" s="220"/>
      <c r="I41" s="220"/>
      <c r="J41" s="220"/>
      <c r="K41" s="236"/>
      <c r="L41" s="220"/>
      <c r="M41" s="220" t="s">
        <v>143</v>
      </c>
      <c r="N41" s="294"/>
      <c r="O41" s="263"/>
    </row>
    <row r="42" spans="1:15" ht="48.75" customHeight="1" thickBot="1">
      <c r="A42" s="176">
        <f t="shared" si="0"/>
        <v>34</v>
      </c>
      <c r="B42" s="178" t="s">
        <v>17</v>
      </c>
      <c r="C42" s="178" t="s">
        <v>103</v>
      </c>
      <c r="D42" s="211">
        <f>'вероятность '!AB46</f>
        <v>3.1578947368421053</v>
      </c>
      <c r="E42" s="226" t="s">
        <v>138</v>
      </c>
      <c r="F42" s="211">
        <f>SUM('существенность '!AB54:'существенность '!AB55)</f>
        <v>2.2222222222222223</v>
      </c>
      <c r="G42" s="225" t="s">
        <v>138</v>
      </c>
      <c r="H42" s="224"/>
      <c r="I42" s="224"/>
      <c r="J42" s="224"/>
      <c r="K42" s="248"/>
      <c r="L42" s="224"/>
      <c r="M42" s="224" t="s">
        <v>143</v>
      </c>
      <c r="N42" s="295"/>
      <c r="O42" s="364"/>
    </row>
    <row r="43" spans="5:7" ht="15">
      <c r="E43" s="7"/>
      <c r="G43" s="7"/>
    </row>
    <row r="44" spans="5:7" ht="15">
      <c r="E44" s="7"/>
      <c r="G44" s="7"/>
    </row>
    <row r="45" spans="1:12" ht="53.25" customHeight="1">
      <c r="A45" s="365" t="s">
        <v>85</v>
      </c>
      <c r="B45" s="365"/>
      <c r="C45" s="365"/>
      <c r="E45" s="7"/>
      <c r="G45" s="7"/>
      <c r="K45" s="377" t="s">
        <v>168</v>
      </c>
      <c r="L45" s="377"/>
    </row>
    <row r="46" spans="1:7" ht="15">
      <c r="A46" s="7"/>
      <c r="B46" s="227"/>
      <c r="C46" s="227"/>
      <c r="E46" s="7"/>
      <c r="G46" s="7"/>
    </row>
    <row r="47" spans="1:7" ht="15">
      <c r="A47" s="215"/>
      <c r="B47" s="217"/>
      <c r="C47" s="217"/>
      <c r="D47" s="215"/>
      <c r="E47" s="215"/>
      <c r="G47" s="7"/>
    </row>
    <row r="48" spans="1:7" ht="15">
      <c r="A48" s="216"/>
      <c r="B48" s="218"/>
      <c r="C48" s="218"/>
      <c r="D48" s="216"/>
      <c r="E48" s="216"/>
      <c r="G48" s="7"/>
    </row>
    <row r="49" spans="1:15" ht="18">
      <c r="A49" s="355" t="s">
        <v>146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</row>
    <row r="50" spans="1:15" ht="18">
      <c r="A50" s="355" t="s">
        <v>147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</row>
    <row r="51" spans="1:15" ht="33" customHeight="1">
      <c r="A51" s="355" t="s">
        <v>148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</row>
    <row r="52" spans="1:15" ht="33" customHeight="1">
      <c r="A52" s="355" t="s">
        <v>149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</row>
    <row r="53" spans="1:15" ht="33" customHeight="1">
      <c r="A53" s="355" t="s">
        <v>150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</row>
    <row r="54" spans="1:15" ht="17.25">
      <c r="A54" s="372" t="s">
        <v>96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5">
      <c r="A55" s="227"/>
      <c r="B55" s="227"/>
      <c r="C55" s="227"/>
      <c r="D55" s="227"/>
      <c r="E55" s="227"/>
      <c r="F55" s="227"/>
      <c r="G55" s="227"/>
      <c r="H55" s="214"/>
      <c r="I55" s="214"/>
      <c r="J55" s="214"/>
      <c r="K55" s="214"/>
      <c r="L55" s="214"/>
      <c r="M55" s="214"/>
      <c r="N55" s="227"/>
      <c r="O55" s="214"/>
    </row>
    <row r="56" spans="1:15" ht="15">
      <c r="A56" s="174"/>
      <c r="D56" s="227"/>
      <c r="E56" s="227"/>
      <c r="F56" s="227"/>
      <c r="G56" s="227"/>
      <c r="H56" s="214"/>
      <c r="I56" s="214"/>
      <c r="J56" s="214"/>
      <c r="K56" s="214"/>
      <c r="L56" s="214"/>
      <c r="M56" s="214"/>
      <c r="N56" s="227"/>
      <c r="O56" s="214"/>
    </row>
  </sheetData>
  <sheetProtection/>
  <mergeCells count="31">
    <mergeCell ref="A2:O2"/>
    <mergeCell ref="A4:A6"/>
    <mergeCell ref="B4:B6"/>
    <mergeCell ref="C4:C6"/>
    <mergeCell ref="H5:H6"/>
    <mergeCell ref="M5:M6"/>
    <mergeCell ref="I5:I6"/>
    <mergeCell ref="J5:J6"/>
    <mergeCell ref="K5:K6"/>
    <mergeCell ref="L5:L6"/>
    <mergeCell ref="A54:O54"/>
    <mergeCell ref="A52:O52"/>
    <mergeCell ref="A53:O53"/>
    <mergeCell ref="A50:O50"/>
    <mergeCell ref="N33:N34"/>
    <mergeCell ref="O33:O34"/>
    <mergeCell ref="K45:L45"/>
    <mergeCell ref="A51:O51"/>
    <mergeCell ref="N35:N42"/>
    <mergeCell ref="O35:O42"/>
    <mergeCell ref="A45:C45"/>
    <mergeCell ref="N4:N6"/>
    <mergeCell ref="A3:B3"/>
    <mergeCell ref="D4:G4"/>
    <mergeCell ref="H4:M4"/>
    <mergeCell ref="O4:O6"/>
    <mergeCell ref="A49:O49"/>
    <mergeCell ref="A7:O7"/>
    <mergeCell ref="A32:O32"/>
    <mergeCell ref="D5:E5"/>
    <mergeCell ref="F5:G5"/>
  </mergeCells>
  <printOptions/>
  <pageMargins left="0.3937007874015748" right="0.1968503937007874" top="0.3937007874015748" bottom="0.3937007874015748" header="0" footer="0"/>
  <pageSetup horizontalDpi="300" verticalDpi="300" orientation="landscape" paperSize="9" scale="54" r:id="rId1"/>
  <rowBreaks count="2" manualBreakCount="2">
    <brk id="17" max="14" man="1"/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</cp:lastModifiedBy>
  <cp:lastPrinted>2021-01-13T06:52:28Z</cp:lastPrinted>
  <dcterms:created xsi:type="dcterms:W3CDTF">1996-10-08T23:32:33Z</dcterms:created>
  <dcterms:modified xsi:type="dcterms:W3CDTF">2021-12-29T01:49:05Z</dcterms:modified>
  <cp:category/>
  <cp:version/>
  <cp:contentType/>
  <cp:contentStatus/>
</cp:coreProperties>
</file>