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295" windowHeight="8640" tabRatio="564" activeTab="2"/>
  </bookViews>
  <sheets>
    <sheet name="пр.1 Перечень" sheetId="1" r:id="rId1"/>
    <sheet name="пр.2 Реестр" sheetId="2" r:id="rId2"/>
    <sheet name="(пр.2)" sheetId="3" r:id="rId3"/>
    <sheet name="пр.3 План" sheetId="4" r:id="rId4"/>
  </sheets>
  <externalReferences>
    <externalReference r:id="rId7"/>
  </externalReferences>
  <definedNames>
    <definedName name="_xlnm.Print_Titles" localSheetId="0">'пр.1 Перечень'!$19:$19</definedName>
    <definedName name="_xlnm.Print_Area" localSheetId="2">'(пр.2)'!$A$1:$AF$36</definedName>
    <definedName name="_xlnm.Print_Area" localSheetId="0">'пр.1 Перечень'!$A$1:$U$34</definedName>
    <definedName name="_xlnm.Print_Area" localSheetId="1">'пр.2 Реестр'!$A$1:$T$32</definedName>
    <definedName name="_xlnm.Print_Area" localSheetId="3">'пр.3 План'!$A$1:$N$34</definedName>
    <definedName name="Перечень">#REF!</definedName>
    <definedName name="Перечень2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<sst xmlns="http://schemas.openxmlformats.org/spreadsheetml/2006/main" count="252" uniqueCount="104">
  <si>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</si>
  <si>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</si>
  <si>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</si>
  <si>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</si>
  <si>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</si>
  <si>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</si>
  <si>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</si>
  <si>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</si>
  <si>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программы</t>
  </si>
  <si>
    <t>вид ремонта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</si>
  <si>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</si>
  <si>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</si>
  <si>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</si>
  <si>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</si>
  <si>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</si>
  <si>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</si>
  <si>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</si>
  <si>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</si>
  <si>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</si>
  <si>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</si>
  <si>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</si>
  <si>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</si>
  <si>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ТСЖ, других кооперативов либо собственников помещений в МКД</t>
  </si>
  <si>
    <t>кв.м</t>
  </si>
  <si>
    <t>чел.</t>
  </si>
  <si>
    <t>руб.</t>
  </si>
  <si>
    <t>руб./кв.м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</si>
  <si>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</si>
  <si>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</si>
  <si>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</si>
  <si>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</si>
  <si>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</si>
  <si>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</si>
  <si>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кв.м.</t>
  </si>
  <si>
    <t>ед.</t>
  </si>
  <si>
    <t>№ п\п</t>
  </si>
  <si>
    <t>Стоимость капитального ремонта ВСЕГО</t>
  </si>
  <si>
    <t>Установка коллективных (общедомовых) ПУ и УУ</t>
  </si>
  <si>
    <t>куб.м.</t>
  </si>
  <si>
    <t>отопление</t>
  </si>
  <si>
    <t>ХВС</t>
  </si>
  <si>
    <t>ГВС</t>
  </si>
  <si>
    <t>Электроснабжение</t>
  </si>
  <si>
    <t>Приложение 1</t>
  </si>
  <si>
    <t>Общая площадь МКД, всего</t>
  </si>
  <si>
    <t>Приложение 2</t>
  </si>
  <si>
    <t>Приложение 3</t>
  </si>
  <si>
    <t>ВСЕГО:</t>
  </si>
  <si>
    <t>адрес многоквартирного дома</t>
  </si>
  <si>
    <t>ремонт внутридомовых инженерных систем</t>
  </si>
  <si>
    <t xml:space="preserve"> Всего установка коллективных (общедомовых) ПУ и УУ</t>
  </si>
  <si>
    <t>приборы учета</t>
  </si>
  <si>
    <t>ремонт крыши</t>
  </si>
  <si>
    <t>ремонт или замена лифтового оборудования</t>
  </si>
  <si>
    <t>ремонт подвальных помещений</t>
  </si>
  <si>
    <t>утепление  фасадов</t>
  </si>
  <si>
    <t>ремонт фасадов</t>
  </si>
  <si>
    <t>ремонт фундаментов</t>
  </si>
  <si>
    <t>Энергетическое обследование дома</t>
  </si>
  <si>
    <t>Всего работ по инженерным системам</t>
  </si>
  <si>
    <t>в том числе</t>
  </si>
  <si>
    <t>Ремонт сетей электроснабжения</t>
  </si>
  <si>
    <t>Ремонт сетей теплоснабжения</t>
  </si>
  <si>
    <t>Ремонт сетей газоснабжения</t>
  </si>
  <si>
    <t>Ремонт сетей холодного водоснабжения</t>
  </si>
  <si>
    <t>Ремонт сетей горячего водоснабжения</t>
  </si>
  <si>
    <t xml:space="preserve">Ремонт систем водоотведения </t>
  </si>
  <si>
    <t>Итого по МО:</t>
  </si>
  <si>
    <t>УК</t>
  </si>
  <si>
    <t>в отношении которых планируется проведение капитального ремонта общего имущества в многоквартирных домах в рамках Краткосрочного плана</t>
  </si>
  <si>
    <t>Перечень многоквартирных домов,</t>
  </si>
  <si>
    <t>Реестр многоквартирных домов по видам капитального ремонта</t>
  </si>
  <si>
    <t>Планируемые показатели выполнения работ</t>
  </si>
  <si>
    <t>по капитальному ремонту многоквартирных домов</t>
  </si>
  <si>
    <t>Реестр многоквартирных домов, которые подлежат капитальному ремонту, по видам работ</t>
  </si>
  <si>
    <t>виды, установленные ч.1 ст.166 Жилищного Кодекса РФ</t>
  </si>
  <si>
    <t>виды, установленные нормативным правовым актом Алтайского края</t>
  </si>
  <si>
    <t>ремонт фасада</t>
  </si>
  <si>
    <t>ремонт фундамента</t>
  </si>
  <si>
    <t>переустройству невентилируемой крыши на вентилируемую крышу, устройству выходов на кровлю</t>
  </si>
  <si>
    <t>ремонт подъездов, в том числе усиление строительных конструкций</t>
  </si>
  <si>
    <t xml:space="preserve">проведение энергетического обследования </t>
  </si>
  <si>
    <t xml:space="preserve">руб. </t>
  </si>
  <si>
    <t>Количество жителей, зарегистри-рованных в МКД на дату утверждения программы</t>
  </si>
  <si>
    <t>г. Заринск, ул. 25 Партсъезда, 34</t>
  </si>
  <si>
    <t>г. Заринск, ул. 25 Партсъезда, 42/1</t>
  </si>
  <si>
    <t>г. Заринск, ул. 40 лет Победы, 4/1</t>
  </si>
  <si>
    <t>г. Заринск, ул. Железнодорожная, 28</t>
  </si>
  <si>
    <t>г. Заринск, ул. Металлургов, 6</t>
  </si>
  <si>
    <t>г. Заринск, ул. Металлургов, 15/3</t>
  </si>
  <si>
    <t>г. Заринск, ул. Советская, 30</t>
  </si>
  <si>
    <t>г. Заринск, пр. Строителей, 13/3</t>
  </si>
  <si>
    <t>г. Заринск, пр. Строителей, 14/2</t>
  </si>
  <si>
    <t>г. Заринск, пр. Строителей, 29/2</t>
  </si>
  <si>
    <t>г. Заринск, ул. Сыркина, 47</t>
  </si>
  <si>
    <t>г. Заринск, ул. Таратынова, 5</t>
  </si>
  <si>
    <t>г. Заринск, ул. Центральная, 35</t>
  </si>
  <si>
    <t xml:space="preserve">панельные </t>
  </si>
  <si>
    <t>кирпичные</t>
  </si>
  <si>
    <t>деревянные</t>
  </si>
  <si>
    <t>Итого по городу Заринску</t>
  </si>
  <si>
    <t>г. Заринск, ул. Союза Республик, 28</t>
  </si>
  <si>
    <t>ЧАСТ</t>
  </si>
  <si>
    <t>Приложение 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</si>
</sst>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00"/>
    <numFmt numFmtId="178" formatCode="0.0000"/>
    <numFmt numFmtId="179" formatCode="0.000"/>
    <numFmt numFmtId="180" formatCode="0.0"/>
    <numFmt numFmtId="181" formatCode="#,##0.000"/>
    <numFmt numFmtId="182" formatCode="#,##0.0"/>
    <numFmt numFmtId="183" formatCode="mmm/yyyy"/>
    <numFmt numFmtId="184" formatCode="#,##0.0000"/>
    <numFmt numFmtId="185" formatCode="###\ ###\ ###\ ##0.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6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9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51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57" applyFont="1" applyBorder="1" applyAlignment="1">
      <alignment horizontal="left"/>
      <protection/>
    </xf>
    <xf numFmtId="0" fontId="4" fillId="0" borderId="10" xfId="0" applyFont="1" applyFill="1" applyBorder="1" applyAlignment="1">
      <alignment horizontal="left" wrapText="1"/>
    </xf>
    <xf numFmtId="0" fontId="12" fillId="0" borderId="0" xfId="57" applyFont="1" applyBorder="1" applyAlignment="1">
      <alignment horizontal="center"/>
      <protection/>
    </xf>
    <xf numFmtId="0" fontId="13" fillId="0" borderId="0" xfId="57" applyFont="1" applyBorder="1" applyAlignment="1">
      <alignment horizontal="left"/>
      <protection/>
    </xf>
    <xf numFmtId="0" fontId="13" fillId="0" borderId="0" xfId="57" applyFont="1" applyBorder="1" applyAlignment="1">
      <alignment horizontal="center"/>
      <protection/>
    </xf>
    <xf numFmtId="0" fontId="4" fillId="0" borderId="0" xfId="59" applyFont="1">
      <alignment/>
      <protection/>
    </xf>
    <xf numFmtId="1" fontId="4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/>
    </xf>
    <xf numFmtId="0" fontId="4" fillId="0" borderId="10" xfId="60" applyNumberFormat="1" applyFont="1" applyBorder="1" applyAlignment="1">
      <alignment horizontal="center"/>
      <protection/>
    </xf>
    <xf numFmtId="0" fontId="12" fillId="0" borderId="10" xfId="57" applyNumberFormat="1" applyFont="1" applyFill="1" applyBorder="1" applyAlignment="1">
      <alignment horizontal="center" vertical="center"/>
      <protection/>
    </xf>
    <xf numFmtId="0" fontId="12" fillId="0" borderId="10" xfId="57" applyNumberFormat="1" applyFont="1" applyFill="1" applyBorder="1" applyAlignment="1">
      <alignment horizontal="center"/>
      <protection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59" applyFont="1" applyAlignment="1">
      <alignment horizontal="center"/>
      <protection/>
    </xf>
    <xf numFmtId="2" fontId="12" fillId="0" borderId="10" xfId="57" applyNumberFormat="1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5" fillId="0" borderId="10" xfId="0" applyFont="1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Alignment="1">
      <alignment vertical="center" wrapText="1"/>
    </xf>
    <xf numFmtId="0" fontId="15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1" fillId="0" borderId="0" xfId="57" applyFont="1" applyBorder="1" applyAlignment="1">
      <alignment horizontal="center"/>
      <protection/>
    </xf>
    <xf numFmtId="0" fontId="11" fillId="0" borderId="0" xfId="57" applyFont="1" applyBorder="1" applyAlignment="1">
      <alignment horizontal="left"/>
      <protection/>
    </xf>
    <xf numFmtId="0" fontId="15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10" fillId="0" borderId="0" xfId="57" applyFont="1" applyBorder="1" applyAlignment="1">
      <alignment horizontal="center"/>
      <protection/>
    </xf>
    <xf numFmtId="0" fontId="10" fillId="0" borderId="0" xfId="57" applyFont="1" applyBorder="1" applyAlignment="1">
      <alignment horizontal="left"/>
      <protection/>
    </xf>
    <xf numFmtId="0" fontId="5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 vertical="center"/>
      <protection/>
    </xf>
    <xf numFmtId="0" fontId="18" fillId="0" borderId="0" xfId="57" applyFont="1" applyBorder="1" applyAlignment="1">
      <alignment horizontal="left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wrapText="1"/>
    </xf>
    <xf numFmtId="0" fontId="0" fillId="0" borderId="14" xfId="0" applyFill="1" applyBorder="1" applyAlignment="1">
      <alignment horizontal="center"/>
    </xf>
    <xf numFmtId="3" fontId="4" fillId="0" borderId="10" xfId="0" applyNumberFormat="1" applyFont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8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/>
    </xf>
    <xf numFmtId="0" fontId="0" fillId="32" borderId="0" xfId="0" applyFill="1" applyAlignment="1">
      <alignment/>
    </xf>
    <xf numFmtId="3" fontId="12" fillId="0" borderId="10" xfId="57" applyNumberFormat="1" applyFont="1" applyFill="1" applyBorder="1" applyAlignment="1">
      <alignment horizontal="center"/>
      <protection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3" fillId="32" borderId="0" xfId="0" applyFont="1" applyFill="1" applyAlignment="1">
      <alignment horizontal="center" wrapText="1"/>
    </xf>
    <xf numFmtId="3" fontId="3" fillId="32" borderId="0" xfId="0" applyNumberFormat="1" applyFont="1" applyFill="1" applyAlignment="1">
      <alignment horizontal="center" wrapText="1"/>
    </xf>
    <xf numFmtId="180" fontId="5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5" xfId="0" applyNumberFormat="1" applyFont="1" applyFill="1" applyBorder="1" applyAlignment="1">
      <alignment horizontal="center" vertical="center" wrapText="1"/>
    </xf>
    <xf numFmtId="180" fontId="11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3" fontId="58" fillId="0" borderId="10" xfId="0" applyNumberFormat="1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80" fontId="4" fillId="0" borderId="15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180" fontId="1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180" fontId="12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180" fontId="4" fillId="0" borderId="1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0" fillId="0" borderId="0" xfId="57" applyFont="1" applyBorder="1" applyAlignment="1">
      <alignment horizontal="center" vertical="center" wrapText="1"/>
      <protection/>
    </xf>
    <xf numFmtId="0" fontId="12" fillId="0" borderId="10" xfId="57" applyNumberFormat="1" applyFont="1" applyBorder="1" applyAlignment="1">
      <alignment horizontal="center" vertical="center" textRotation="90"/>
      <protection/>
    </xf>
    <xf numFmtId="0" fontId="12" fillId="0" borderId="10" xfId="57" applyNumberFormat="1" applyFont="1" applyBorder="1" applyAlignment="1">
      <alignment horizontal="center" vertical="center" textRotation="90" wrapText="1"/>
      <protection/>
    </xf>
    <xf numFmtId="0" fontId="12" fillId="0" borderId="19" xfId="57" applyNumberFormat="1" applyFont="1" applyBorder="1" applyAlignment="1">
      <alignment horizontal="center" vertical="center" textRotation="90" wrapText="1"/>
      <protection/>
    </xf>
    <xf numFmtId="0" fontId="12" fillId="0" borderId="20" xfId="57" applyNumberFormat="1" applyFont="1" applyBorder="1" applyAlignment="1">
      <alignment horizontal="center" vertical="center" textRotation="90" wrapText="1"/>
      <protection/>
    </xf>
    <xf numFmtId="0" fontId="12" fillId="0" borderId="21" xfId="57" applyNumberFormat="1" applyFont="1" applyBorder="1" applyAlignment="1">
      <alignment horizontal="center" vertical="center" textRotation="90" wrapText="1"/>
      <protection/>
    </xf>
    <xf numFmtId="0" fontId="12" fillId="0" borderId="15" xfId="57" applyNumberFormat="1" applyFont="1" applyBorder="1" applyAlignment="1">
      <alignment horizontal="center" vertical="center" textRotation="90" wrapText="1"/>
      <protection/>
    </xf>
    <xf numFmtId="0" fontId="12" fillId="0" borderId="10" xfId="57" applyNumberFormat="1" applyFont="1" applyBorder="1" applyAlignment="1">
      <alignment horizontal="center" vertical="center" wrapText="1"/>
      <protection/>
    </xf>
    <xf numFmtId="0" fontId="12" fillId="0" borderId="17" xfId="57" applyNumberFormat="1" applyFont="1" applyBorder="1" applyAlignment="1">
      <alignment horizontal="center" vertical="center" wrapText="1"/>
      <protection/>
    </xf>
    <xf numFmtId="0" fontId="12" fillId="0" borderId="18" xfId="57" applyNumberFormat="1" applyFont="1" applyBorder="1" applyAlignment="1">
      <alignment horizontal="center" vertical="center" wrapText="1"/>
      <protection/>
    </xf>
    <xf numFmtId="0" fontId="12" fillId="0" borderId="16" xfId="57" applyNumberFormat="1" applyFont="1" applyBorder="1" applyAlignment="1">
      <alignment horizontal="center" vertical="center" wrapText="1"/>
      <protection/>
    </xf>
    <xf numFmtId="0" fontId="12" fillId="0" borderId="17" xfId="57" applyNumberFormat="1" applyFont="1" applyFill="1" applyBorder="1" applyAlignment="1">
      <alignment horizontal="left"/>
      <protection/>
    </xf>
    <xf numFmtId="0" fontId="12" fillId="0" borderId="16" xfId="57" applyNumberFormat="1" applyFont="1" applyFill="1" applyBorder="1" applyAlignment="1">
      <alignment horizontal="left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4" xfId="57"/>
    <cellStyle name="Обычный 2 5" xfId="58"/>
    <cellStyle name="Обычный 3" xfId="59"/>
    <cellStyle name="Обычный 4" xfId="60"/>
    <cellStyle name="Обычный 6 3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1\Desktop\&#1052;&#1086;&#1080;%20&#1076;&#1086;&#1082;&#1091;&#1084;&#1077;&#1085;&#1090;&#1099;\&#1055;&#1054;%20%20&#1048;&#1057;&#1055;&#1054;&#1051;&#1053;&#1048;&#1058;&#1045;&#1051;&#1071;&#1052;\2014\&#1056;&#1091;&#1095;&#1100;&#1077;&#1074;&#1072;\&#1056;&#1077;&#1075;&#1080;&#1086;&#1085;&#1072;&#1083;&#1100;&#1085;&#1099;&#1081;%20&#1086;&#1087;&#1077;&#1088;&#1072;&#1090;&#1086;&#1088;\&#1048;&#1079;%20&#1082;&#1088;&#1072;&#1103;%20&#1087;&#1086;%20&#1082;&#1088;&#1072;&#1090;.&#1087;&#1083;&#1072;&#1085;&#1072;&#1084;\&#1060;&#1086;&#1088;&#1084;&#1099;%20&#1052;&#1054;%20&#1087;&#1086;%20185-&#1060;&#104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МКД"/>
      <sheetName val="виды ремонта"/>
      <sheetName val="показатели"/>
      <sheetName val="количество МК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view="pageBreakPreview" zoomScale="55" zoomScaleNormal="70" zoomScaleSheetLayoutView="55" zoomScalePageLayoutView="0" workbookViewId="0" topLeftCell="A1">
      <selection activeCell="A12" sqref="A12:U12"/>
    </sheetView>
  </sheetViews>
  <sheetFormatPr defaultColWidth="9.140625" defaultRowHeight="15"/>
  <cols>
    <col min="1" max="1" width="6.8515625" style="3" customWidth="1"/>
    <col min="2" max="2" width="41.00390625" style="3" customWidth="1"/>
    <col min="3" max="3" width="29.28125" style="3" hidden="1" customWidth="1"/>
    <col min="4" max="4" width="11.00390625" style="3" customWidth="1"/>
    <col min="5" max="5" width="9.140625" style="3" customWidth="1"/>
    <col min="6" max="6" width="13.57421875" style="3" customWidth="1"/>
    <col min="7" max="8" width="7.28125" style="3" bestFit="1" customWidth="1"/>
    <col min="9" max="9" width="12.8515625" style="3" customWidth="1"/>
    <col min="10" max="10" width="12.28125" style="3" customWidth="1"/>
    <col min="11" max="11" width="15.28125" style="3" customWidth="1"/>
    <col min="12" max="12" width="14.28125" style="3" customWidth="1"/>
    <col min="13" max="13" width="11.7109375" style="3" customWidth="1"/>
    <col min="14" max="14" width="16.00390625" style="3" customWidth="1"/>
    <col min="15" max="15" width="15.8515625" style="3" customWidth="1"/>
    <col min="16" max="16" width="16.421875" style="3" bestFit="1" customWidth="1"/>
    <col min="17" max="17" width="16.00390625" style="3" customWidth="1"/>
    <col min="18" max="18" width="17.140625" style="3" customWidth="1"/>
    <col min="19" max="19" width="18.28125" style="3" customWidth="1"/>
    <col min="20" max="20" width="21.140625" style="3" customWidth="1"/>
    <col min="21" max="21" width="16.8515625" style="3" customWidth="1"/>
    <col min="22" max="22" width="9.140625" style="3" customWidth="1"/>
    <col min="23" max="23" width="24.00390625" style="3" customWidth="1"/>
    <col min="24" max="16384" width="9.140625" style="3" customWidth="1"/>
  </cols>
  <sheetData>
    <row r="1" spans="17:21" ht="20.25">
      <c r="Q1" s="114" t="s">
        <v>43</v>
      </c>
      <c r="R1" s="114"/>
      <c r="S1" s="114"/>
      <c r="T1" s="114"/>
      <c r="U1" s="114"/>
    </row>
    <row r="2" spans="17:21" ht="20.25">
      <c r="Q2" s="115"/>
      <c r="R2" s="115"/>
      <c r="S2" s="115"/>
      <c r="T2" s="115"/>
      <c r="U2" s="115"/>
    </row>
    <row r="3" spans="17:21" ht="20.25">
      <c r="Q3" s="115"/>
      <c r="R3" s="115"/>
      <c r="S3" s="115"/>
      <c r="T3" s="115"/>
      <c r="U3" s="115"/>
    </row>
    <row r="4" spans="17:21" ht="18.75" customHeight="1">
      <c r="Q4" s="115"/>
      <c r="R4" s="115"/>
      <c r="S4" s="115"/>
      <c r="T4" s="115"/>
      <c r="U4" s="115"/>
    </row>
    <row r="5" ht="27" customHeight="1" hidden="1"/>
    <row r="6" spans="17:21" s="6" customFormat="1" ht="20.25" hidden="1">
      <c r="Q6" s="115"/>
      <c r="R6" s="115"/>
      <c r="S6" s="115"/>
      <c r="T6" s="115"/>
      <c r="U6" s="115"/>
    </row>
    <row r="7" spans="17:21" s="6" customFormat="1" ht="20.25" hidden="1">
      <c r="Q7" s="115"/>
      <c r="R7" s="115"/>
      <c r="S7" s="115"/>
      <c r="T7" s="115"/>
      <c r="U7" s="115"/>
    </row>
    <row r="8" spans="17:21" s="6" customFormat="1" ht="20.25" hidden="1">
      <c r="Q8" s="115"/>
      <c r="R8" s="115"/>
      <c r="S8" s="115"/>
      <c r="T8" s="115"/>
      <c r="U8" s="115"/>
    </row>
    <row r="9" spans="17:21" s="6" customFormat="1" ht="20.25" hidden="1">
      <c r="Q9" s="115"/>
      <c r="R9" s="115"/>
      <c r="S9" s="115"/>
      <c r="T9" s="115"/>
      <c r="U9" s="115"/>
    </row>
    <row r="10" spans="17:21" s="6" customFormat="1" ht="20.25" hidden="1">
      <c r="Q10" s="115"/>
      <c r="R10" s="115"/>
      <c r="S10" s="115"/>
      <c r="T10" s="115"/>
      <c r="U10" s="115"/>
    </row>
    <row r="11" s="6" customFormat="1" ht="27" customHeight="1" hidden="1"/>
    <row r="12" spans="1:21" ht="20.25">
      <c r="A12" s="114" t="s">
        <v>70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</row>
    <row r="13" spans="1:21" ht="20.25">
      <c r="A13" s="127" t="s">
        <v>69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</row>
    <row r="14" s="35" customFormat="1" ht="11.25">
      <c r="A14" s="34"/>
    </row>
    <row r="15" spans="1:21" ht="36.75" customHeight="1">
      <c r="A15" s="117" t="s">
        <v>0</v>
      </c>
      <c r="B15" s="117" t="s">
        <v>1</v>
      </c>
      <c r="C15" s="123" t="s">
        <v>68</v>
      </c>
      <c r="D15" s="117" t="s">
        <v>2</v>
      </c>
      <c r="E15" s="117"/>
      <c r="F15" s="116" t="s">
        <v>3</v>
      </c>
      <c r="G15" s="116" t="s">
        <v>4</v>
      </c>
      <c r="H15" s="116" t="s">
        <v>5</v>
      </c>
      <c r="I15" s="116" t="s">
        <v>6</v>
      </c>
      <c r="J15" s="117" t="s">
        <v>7</v>
      </c>
      <c r="K15" s="117"/>
      <c r="L15" s="116" t="s">
        <v>8</v>
      </c>
      <c r="M15" s="120" t="s">
        <v>9</v>
      </c>
      <c r="N15" s="117" t="s">
        <v>10</v>
      </c>
      <c r="O15" s="117"/>
      <c r="P15" s="117"/>
      <c r="Q15" s="117"/>
      <c r="R15" s="117"/>
      <c r="S15" s="116" t="s">
        <v>11</v>
      </c>
      <c r="T15" s="116" t="s">
        <v>12</v>
      </c>
      <c r="U15" s="116" t="s">
        <v>13</v>
      </c>
    </row>
    <row r="16" spans="1:21" ht="18.75">
      <c r="A16" s="117"/>
      <c r="B16" s="117"/>
      <c r="C16" s="124"/>
      <c r="D16" s="116" t="s">
        <v>14</v>
      </c>
      <c r="E16" s="116" t="s">
        <v>15</v>
      </c>
      <c r="F16" s="116"/>
      <c r="G16" s="116"/>
      <c r="H16" s="116"/>
      <c r="I16" s="116"/>
      <c r="J16" s="116" t="s">
        <v>16</v>
      </c>
      <c r="K16" s="116" t="s">
        <v>17</v>
      </c>
      <c r="L16" s="116"/>
      <c r="M16" s="121"/>
      <c r="N16" s="116" t="s">
        <v>16</v>
      </c>
      <c r="O16" s="126" t="s">
        <v>18</v>
      </c>
      <c r="P16" s="126"/>
      <c r="Q16" s="126"/>
      <c r="R16" s="126"/>
      <c r="S16" s="116"/>
      <c r="T16" s="116"/>
      <c r="U16" s="116"/>
    </row>
    <row r="17" spans="1:21" ht="144" customHeight="1">
      <c r="A17" s="117"/>
      <c r="B17" s="117"/>
      <c r="C17" s="124"/>
      <c r="D17" s="116"/>
      <c r="E17" s="116"/>
      <c r="F17" s="116"/>
      <c r="G17" s="116"/>
      <c r="H17" s="116"/>
      <c r="I17" s="116"/>
      <c r="J17" s="116"/>
      <c r="K17" s="116"/>
      <c r="L17" s="116"/>
      <c r="M17" s="121"/>
      <c r="N17" s="116"/>
      <c r="O17" s="1" t="s">
        <v>19</v>
      </c>
      <c r="P17" s="1" t="s">
        <v>20</v>
      </c>
      <c r="Q17" s="1" t="s">
        <v>21</v>
      </c>
      <c r="R17" s="1" t="s">
        <v>22</v>
      </c>
      <c r="S17" s="116"/>
      <c r="T17" s="116"/>
      <c r="U17" s="116"/>
    </row>
    <row r="18" spans="1:21" ht="20.25" customHeight="1">
      <c r="A18" s="117"/>
      <c r="B18" s="117"/>
      <c r="C18" s="125"/>
      <c r="D18" s="116"/>
      <c r="E18" s="116"/>
      <c r="F18" s="116"/>
      <c r="G18" s="116"/>
      <c r="H18" s="116"/>
      <c r="I18" s="2" t="s">
        <v>23</v>
      </c>
      <c r="J18" s="2" t="s">
        <v>23</v>
      </c>
      <c r="K18" s="2" t="s">
        <v>23</v>
      </c>
      <c r="L18" s="2" t="s">
        <v>24</v>
      </c>
      <c r="M18" s="122"/>
      <c r="N18" s="2" t="s">
        <v>25</v>
      </c>
      <c r="O18" s="2" t="s">
        <v>25</v>
      </c>
      <c r="P18" s="2" t="s">
        <v>25</v>
      </c>
      <c r="Q18" s="2" t="s">
        <v>25</v>
      </c>
      <c r="R18" s="2" t="s">
        <v>25</v>
      </c>
      <c r="S18" s="2" t="s">
        <v>26</v>
      </c>
      <c r="T18" s="2" t="s">
        <v>26</v>
      </c>
      <c r="U18" s="116"/>
    </row>
    <row r="19" spans="1:21" s="10" customFormat="1" ht="20.25" customHeight="1">
      <c r="A19" s="8">
        <v>1</v>
      </c>
      <c r="B19" s="8">
        <v>2</v>
      </c>
      <c r="C19" s="8"/>
      <c r="D19" s="8">
        <v>3</v>
      </c>
      <c r="E19" s="8">
        <v>4</v>
      </c>
      <c r="F19" s="8">
        <v>5</v>
      </c>
      <c r="G19" s="8">
        <v>6</v>
      </c>
      <c r="H19" s="8">
        <v>7</v>
      </c>
      <c r="I19" s="8">
        <v>8</v>
      </c>
      <c r="J19" s="8">
        <v>9</v>
      </c>
      <c r="K19" s="8">
        <v>10</v>
      </c>
      <c r="L19" s="8">
        <v>11</v>
      </c>
      <c r="M19" s="9">
        <v>12</v>
      </c>
      <c r="N19" s="8">
        <v>13</v>
      </c>
      <c r="O19" s="8">
        <v>14</v>
      </c>
      <c r="P19" s="8">
        <v>15</v>
      </c>
      <c r="Q19" s="8">
        <v>16</v>
      </c>
      <c r="R19" s="8">
        <v>17</v>
      </c>
      <c r="S19" s="8">
        <v>18</v>
      </c>
      <c r="T19" s="8">
        <v>19</v>
      </c>
      <c r="U19" s="8">
        <v>20</v>
      </c>
    </row>
    <row r="20" spans="1:21" ht="19.5" customHeight="1">
      <c r="A20" s="33">
        <v>1</v>
      </c>
      <c r="B20" s="77" t="s">
        <v>84</v>
      </c>
      <c r="C20" s="33"/>
      <c r="D20" s="33">
        <v>1973</v>
      </c>
      <c r="E20" s="33"/>
      <c r="F20" s="33" t="s">
        <v>98</v>
      </c>
      <c r="G20" s="33">
        <v>5</v>
      </c>
      <c r="H20" s="33">
        <v>2</v>
      </c>
      <c r="I20" s="89">
        <v>5167.8</v>
      </c>
      <c r="J20" s="90">
        <v>3239.8</v>
      </c>
      <c r="K20" s="89">
        <v>3239.8</v>
      </c>
      <c r="L20" s="33">
        <v>169</v>
      </c>
      <c r="M20" s="33" t="s">
        <v>102</v>
      </c>
      <c r="N20" s="78">
        <v>1105945</v>
      </c>
      <c r="O20" s="78">
        <f>N20*16.405127/100</f>
        <v>181431.68180015002</v>
      </c>
      <c r="P20" s="78">
        <f>N20*2.390582/100</f>
        <v>26438.522099900005</v>
      </c>
      <c r="Q20" s="78">
        <f>N20*9.562332/100</f>
        <v>105754.13263739999</v>
      </c>
      <c r="R20" s="78">
        <f>N20*71.641958/100</f>
        <v>792320.6524030999</v>
      </c>
      <c r="S20" s="78">
        <f>N20/J20</f>
        <v>341.36212111858754</v>
      </c>
      <c r="T20" s="33"/>
      <c r="U20" s="80">
        <v>42339</v>
      </c>
    </row>
    <row r="21" spans="1:21" s="87" customFormat="1" ht="18.75">
      <c r="A21" s="83">
        <f>A20+1</f>
        <v>2</v>
      </c>
      <c r="B21" s="81" t="s">
        <v>85</v>
      </c>
      <c r="C21" s="83"/>
      <c r="D21" s="103">
        <v>1990</v>
      </c>
      <c r="E21" s="83"/>
      <c r="F21" s="83" t="s">
        <v>97</v>
      </c>
      <c r="G21" s="83">
        <v>9</v>
      </c>
      <c r="H21" s="83">
        <v>10</v>
      </c>
      <c r="I21" s="104">
        <v>21893.4</v>
      </c>
      <c r="J21" s="104">
        <v>18509.3</v>
      </c>
      <c r="K21" s="90">
        <v>18170.2</v>
      </c>
      <c r="L21" s="83">
        <v>866</v>
      </c>
      <c r="M21" s="83" t="s">
        <v>102</v>
      </c>
      <c r="N21" s="85">
        <v>10081750</v>
      </c>
      <c r="O21" s="85">
        <f aca="true" t="shared" si="0" ref="O21:O33">N21*16.405127/100</f>
        <v>1653923.8913225</v>
      </c>
      <c r="P21" s="85">
        <f aca="true" t="shared" si="1" ref="P21:P33">N21*2.390582/100</f>
        <v>241012.50078500004</v>
      </c>
      <c r="Q21" s="85">
        <f aca="true" t="shared" si="2" ref="Q21:Q33">N21*9.562332/100</f>
        <v>964050.40641</v>
      </c>
      <c r="R21" s="85">
        <f aca="true" t="shared" si="3" ref="R21:R33">N21*71.641958/100</f>
        <v>7222763.100665</v>
      </c>
      <c r="S21" s="78">
        <f aca="true" t="shared" si="4" ref="S21:S33">N21/J21</f>
        <v>544.6856445138391</v>
      </c>
      <c r="T21" s="83"/>
      <c r="U21" s="80">
        <v>42339</v>
      </c>
    </row>
    <row r="22" spans="1:21" ht="18.75">
      <c r="A22" s="33">
        <f>A21+1</f>
        <v>3</v>
      </c>
      <c r="B22" s="81" t="s">
        <v>86</v>
      </c>
      <c r="C22" s="33"/>
      <c r="D22" s="82">
        <v>1996</v>
      </c>
      <c r="E22" s="33"/>
      <c r="F22" s="83" t="s">
        <v>97</v>
      </c>
      <c r="G22" s="83">
        <v>5</v>
      </c>
      <c r="H22" s="83">
        <v>6</v>
      </c>
      <c r="I22" s="91">
        <v>6227.4</v>
      </c>
      <c r="J22" s="91">
        <v>4330.8</v>
      </c>
      <c r="K22" s="90">
        <v>4330.8</v>
      </c>
      <c r="L22" s="33">
        <v>219</v>
      </c>
      <c r="M22" s="33" t="s">
        <v>102</v>
      </c>
      <c r="N22" s="85">
        <v>4274780</v>
      </c>
      <c r="O22" s="78">
        <f t="shared" si="0"/>
        <v>701283.0879706</v>
      </c>
      <c r="P22" s="78">
        <f t="shared" si="1"/>
        <v>102192.12121960001</v>
      </c>
      <c r="Q22" s="78">
        <f t="shared" si="2"/>
        <v>408768.65586959996</v>
      </c>
      <c r="R22" s="78">
        <f t="shared" si="3"/>
        <v>3062536.0921924002</v>
      </c>
      <c r="S22" s="78">
        <f t="shared" si="4"/>
        <v>987.0647455435485</v>
      </c>
      <c r="T22" s="83"/>
      <c r="U22" s="80">
        <v>42339</v>
      </c>
    </row>
    <row r="23" spans="1:21" ht="18" customHeight="1">
      <c r="A23" s="33">
        <v>4</v>
      </c>
      <c r="B23" s="81" t="s">
        <v>87</v>
      </c>
      <c r="C23" s="33"/>
      <c r="D23" s="82">
        <v>1984</v>
      </c>
      <c r="E23" s="33"/>
      <c r="F23" s="83" t="s">
        <v>98</v>
      </c>
      <c r="G23" s="83">
        <v>4</v>
      </c>
      <c r="H23" s="83">
        <v>3</v>
      </c>
      <c r="I23" s="91">
        <v>2567</v>
      </c>
      <c r="J23" s="91">
        <v>2383.4</v>
      </c>
      <c r="K23" s="90">
        <v>2383.4</v>
      </c>
      <c r="L23" s="33">
        <v>105</v>
      </c>
      <c r="M23" s="33" t="s">
        <v>102</v>
      </c>
      <c r="N23" s="85">
        <v>1163755</v>
      </c>
      <c r="O23" s="78">
        <f t="shared" si="0"/>
        <v>190915.48571885002</v>
      </c>
      <c r="P23" s="78">
        <f t="shared" si="1"/>
        <v>27820.517554100003</v>
      </c>
      <c r="Q23" s="78">
        <f t="shared" si="2"/>
        <v>111282.1167666</v>
      </c>
      <c r="R23" s="78">
        <f t="shared" si="3"/>
        <v>833736.8683229</v>
      </c>
      <c r="S23" s="78">
        <f t="shared" si="4"/>
        <v>488.2751531425694</v>
      </c>
      <c r="T23" s="83"/>
      <c r="U23" s="80">
        <v>42339</v>
      </c>
    </row>
    <row r="24" spans="1:21" ht="18.75">
      <c r="A24" s="33">
        <v>5</v>
      </c>
      <c r="B24" s="81" t="s">
        <v>88</v>
      </c>
      <c r="C24" s="33"/>
      <c r="D24" s="82">
        <v>1985</v>
      </c>
      <c r="E24" s="33"/>
      <c r="F24" s="83" t="s">
        <v>97</v>
      </c>
      <c r="G24" s="83">
        <v>9</v>
      </c>
      <c r="H24" s="83">
        <v>5</v>
      </c>
      <c r="I24" s="91">
        <v>12657</v>
      </c>
      <c r="J24" s="91">
        <v>10587.3</v>
      </c>
      <c r="K24" s="90">
        <v>9395.9</v>
      </c>
      <c r="L24" s="33">
        <v>418</v>
      </c>
      <c r="M24" s="33" t="s">
        <v>102</v>
      </c>
      <c r="N24" s="85">
        <v>7201250</v>
      </c>
      <c r="O24" s="78">
        <f>N24*16.405127/100</f>
        <v>1181374.2080875</v>
      </c>
      <c r="P24" s="78">
        <f t="shared" si="1"/>
        <v>172151.78627500002</v>
      </c>
      <c r="Q24" s="78">
        <f t="shared" si="2"/>
        <v>688607.4331499999</v>
      </c>
      <c r="R24" s="78">
        <f t="shared" si="3"/>
        <v>5159116.500475001</v>
      </c>
      <c r="S24" s="78">
        <f t="shared" si="4"/>
        <v>680.1781379577419</v>
      </c>
      <c r="T24" s="83"/>
      <c r="U24" s="80">
        <v>42339</v>
      </c>
    </row>
    <row r="25" spans="1:21" ht="18.75">
      <c r="A25" s="33">
        <v>6</v>
      </c>
      <c r="B25" s="81" t="s">
        <v>89</v>
      </c>
      <c r="C25" s="33"/>
      <c r="D25" s="82">
        <v>1979</v>
      </c>
      <c r="E25" s="33">
        <v>2009</v>
      </c>
      <c r="F25" s="83" t="s">
        <v>97</v>
      </c>
      <c r="G25" s="83">
        <v>9</v>
      </c>
      <c r="H25" s="83">
        <v>7</v>
      </c>
      <c r="I25" s="91">
        <v>15325.6</v>
      </c>
      <c r="J25" s="91">
        <v>13557.4</v>
      </c>
      <c r="K25" s="90">
        <v>13543</v>
      </c>
      <c r="L25" s="33">
        <v>535</v>
      </c>
      <c r="M25" s="33" t="s">
        <v>102</v>
      </c>
      <c r="N25" s="85">
        <v>3037527</v>
      </c>
      <c r="O25" s="78">
        <f t="shared" si="0"/>
        <v>498310.16200929</v>
      </c>
      <c r="P25" s="78">
        <f t="shared" si="1"/>
        <v>72614.57370714</v>
      </c>
      <c r="Q25" s="78">
        <f t="shared" si="2"/>
        <v>290458.41632964</v>
      </c>
      <c r="R25" s="78">
        <f t="shared" si="3"/>
        <v>2176143.81757866</v>
      </c>
      <c r="S25" s="78">
        <f t="shared" si="4"/>
        <v>224.04937524894154</v>
      </c>
      <c r="T25" s="83"/>
      <c r="U25" s="80">
        <v>42339</v>
      </c>
    </row>
    <row r="26" spans="1:21" s="87" customFormat="1" ht="18.75">
      <c r="A26" s="83">
        <v>7</v>
      </c>
      <c r="B26" s="81" t="s">
        <v>90</v>
      </c>
      <c r="C26" s="83"/>
      <c r="D26" s="82">
        <v>1962</v>
      </c>
      <c r="E26" s="83">
        <v>2009</v>
      </c>
      <c r="F26" s="83" t="s">
        <v>98</v>
      </c>
      <c r="G26" s="83">
        <v>2</v>
      </c>
      <c r="H26" s="83">
        <v>3</v>
      </c>
      <c r="I26" s="91">
        <v>605.9</v>
      </c>
      <c r="J26" s="91">
        <v>547.7</v>
      </c>
      <c r="K26" s="90">
        <v>471.1</v>
      </c>
      <c r="L26" s="83">
        <v>33</v>
      </c>
      <c r="M26" s="83" t="s">
        <v>102</v>
      </c>
      <c r="N26" s="85">
        <v>595302</v>
      </c>
      <c r="O26" s="85">
        <f t="shared" si="0"/>
        <v>97660.04913354</v>
      </c>
      <c r="P26" s="85">
        <f t="shared" si="1"/>
        <v>14231.182457640001</v>
      </c>
      <c r="Q26" s="85">
        <f t="shared" si="2"/>
        <v>56924.753642640004</v>
      </c>
      <c r="R26" s="85">
        <f t="shared" si="3"/>
        <v>426486.00881316</v>
      </c>
      <c r="S26" s="78">
        <f t="shared" si="4"/>
        <v>1086.912543363155</v>
      </c>
      <c r="T26" s="83"/>
      <c r="U26" s="80">
        <v>42339</v>
      </c>
    </row>
    <row r="27" spans="1:21" ht="21.75" customHeight="1">
      <c r="A27" s="33">
        <v>8</v>
      </c>
      <c r="B27" s="81" t="s">
        <v>91</v>
      </c>
      <c r="C27" s="33"/>
      <c r="D27" s="82">
        <v>1987</v>
      </c>
      <c r="E27" s="33"/>
      <c r="F27" s="83" t="s">
        <v>97</v>
      </c>
      <c r="G27" s="83">
        <v>9</v>
      </c>
      <c r="H27" s="83">
        <v>2</v>
      </c>
      <c r="I27" s="91">
        <v>10716.3</v>
      </c>
      <c r="J27" s="91">
        <v>6463.2</v>
      </c>
      <c r="K27" s="90">
        <v>6433.4</v>
      </c>
      <c r="L27" s="33">
        <v>321</v>
      </c>
      <c r="M27" s="33" t="s">
        <v>102</v>
      </c>
      <c r="N27" s="85">
        <v>2880500</v>
      </c>
      <c r="O27" s="78">
        <f t="shared" si="0"/>
        <v>472549.683235</v>
      </c>
      <c r="P27" s="78">
        <f t="shared" si="1"/>
        <v>68860.71451</v>
      </c>
      <c r="Q27" s="78">
        <f t="shared" si="2"/>
        <v>275442.97326</v>
      </c>
      <c r="R27" s="78">
        <f t="shared" si="3"/>
        <v>2063646.60019</v>
      </c>
      <c r="S27" s="78">
        <f t="shared" si="4"/>
        <v>445.6770639930685</v>
      </c>
      <c r="T27" s="83"/>
      <c r="U27" s="80">
        <v>42339</v>
      </c>
    </row>
    <row r="28" spans="1:21" ht="18.75">
      <c r="A28" s="33">
        <v>9</v>
      </c>
      <c r="B28" s="81" t="s">
        <v>92</v>
      </c>
      <c r="C28" s="33"/>
      <c r="D28" s="82">
        <v>1984</v>
      </c>
      <c r="E28" s="33"/>
      <c r="F28" s="83" t="s">
        <v>97</v>
      </c>
      <c r="G28" s="83">
        <v>5</v>
      </c>
      <c r="H28" s="83">
        <v>6</v>
      </c>
      <c r="I28" s="91">
        <v>5917.6</v>
      </c>
      <c r="J28" s="91">
        <v>4031.5</v>
      </c>
      <c r="K28" s="90">
        <v>3998.4</v>
      </c>
      <c r="L28" s="33">
        <v>198</v>
      </c>
      <c r="M28" s="33" t="s">
        <v>102</v>
      </c>
      <c r="N28" s="78">
        <v>1151895</v>
      </c>
      <c r="O28" s="78">
        <f t="shared" si="0"/>
        <v>188969.83765665</v>
      </c>
      <c r="P28" s="78">
        <f t="shared" si="1"/>
        <v>27536.994528900002</v>
      </c>
      <c r="Q28" s="78">
        <f t="shared" si="2"/>
        <v>110148.02419139999</v>
      </c>
      <c r="R28" s="78">
        <f t="shared" si="3"/>
        <v>825240.1321041</v>
      </c>
      <c r="S28" s="78">
        <f t="shared" si="4"/>
        <v>285.7236760510976</v>
      </c>
      <c r="T28" s="83"/>
      <c r="U28" s="80">
        <v>42339</v>
      </c>
    </row>
    <row r="29" spans="1:21" ht="18.75">
      <c r="A29" s="33">
        <v>10</v>
      </c>
      <c r="B29" s="81" t="s">
        <v>93</v>
      </c>
      <c r="C29" s="33"/>
      <c r="D29" s="82">
        <v>1977</v>
      </c>
      <c r="E29" s="33"/>
      <c r="F29" s="83" t="s">
        <v>97</v>
      </c>
      <c r="G29" s="83">
        <v>5</v>
      </c>
      <c r="H29" s="83">
        <v>6</v>
      </c>
      <c r="I29" s="91">
        <v>5974.6</v>
      </c>
      <c r="J29" s="91">
        <v>4057.3</v>
      </c>
      <c r="K29" s="90">
        <v>4057.3</v>
      </c>
      <c r="L29" s="33">
        <v>180</v>
      </c>
      <c r="M29" s="33" t="s">
        <v>102</v>
      </c>
      <c r="N29" s="78">
        <v>1164736</v>
      </c>
      <c r="O29" s="78">
        <f t="shared" si="0"/>
        <v>191076.42001472</v>
      </c>
      <c r="P29" s="78">
        <f t="shared" si="1"/>
        <v>27843.96916352</v>
      </c>
      <c r="Q29" s="78">
        <f t="shared" si="2"/>
        <v>111375.92324352</v>
      </c>
      <c r="R29" s="78">
        <f t="shared" si="3"/>
        <v>834439.67593088</v>
      </c>
      <c r="S29" s="78">
        <f t="shared" si="4"/>
        <v>287.07169792719293</v>
      </c>
      <c r="T29" s="83"/>
      <c r="U29" s="80">
        <v>42339</v>
      </c>
    </row>
    <row r="30" spans="1:21" ht="18.75">
      <c r="A30" s="33">
        <v>11</v>
      </c>
      <c r="B30" s="81" t="s">
        <v>94</v>
      </c>
      <c r="C30" s="33"/>
      <c r="D30" s="82">
        <v>1966</v>
      </c>
      <c r="E30" s="33"/>
      <c r="F30" s="83" t="s">
        <v>98</v>
      </c>
      <c r="G30" s="83">
        <v>2</v>
      </c>
      <c r="H30" s="83">
        <v>3</v>
      </c>
      <c r="I30" s="91">
        <v>1099.6</v>
      </c>
      <c r="J30" s="91">
        <v>959.2</v>
      </c>
      <c r="K30" s="90">
        <v>959.2</v>
      </c>
      <c r="L30" s="33">
        <v>65</v>
      </c>
      <c r="M30" s="33" t="s">
        <v>102</v>
      </c>
      <c r="N30" s="78">
        <v>1410532</v>
      </c>
      <c r="O30" s="78">
        <f t="shared" si="0"/>
        <v>231399.56597564</v>
      </c>
      <c r="P30" s="78">
        <f t="shared" si="1"/>
        <v>33719.92409624</v>
      </c>
      <c r="Q30" s="78">
        <f t="shared" si="2"/>
        <v>134879.75280624</v>
      </c>
      <c r="R30" s="78">
        <f t="shared" si="3"/>
        <v>1010532.7430165601</v>
      </c>
      <c r="S30" s="78">
        <f t="shared" si="4"/>
        <v>1470.529608006672</v>
      </c>
      <c r="T30" s="83"/>
      <c r="U30" s="80">
        <v>42339</v>
      </c>
    </row>
    <row r="31" spans="1:21" ht="18.75">
      <c r="A31" s="33">
        <v>12</v>
      </c>
      <c r="B31" s="81" t="s">
        <v>101</v>
      </c>
      <c r="C31" s="83"/>
      <c r="D31" s="82">
        <v>1980</v>
      </c>
      <c r="E31" s="83">
        <v>2009</v>
      </c>
      <c r="F31" s="83" t="s">
        <v>97</v>
      </c>
      <c r="G31" s="83">
        <v>9</v>
      </c>
      <c r="H31" s="83">
        <v>2</v>
      </c>
      <c r="I31" s="91">
        <v>6675.4</v>
      </c>
      <c r="J31" s="91">
        <v>5488.3</v>
      </c>
      <c r="K31" s="90">
        <v>5082.7</v>
      </c>
      <c r="L31" s="83">
        <v>349</v>
      </c>
      <c r="M31" s="83" t="s">
        <v>102</v>
      </c>
      <c r="N31" s="85">
        <v>1440250</v>
      </c>
      <c r="O31" s="85">
        <f>N31*16.405127/100</f>
        <v>236274.8416175</v>
      </c>
      <c r="P31" s="85">
        <f>N31*2.390582/100</f>
        <v>34430.357255</v>
      </c>
      <c r="Q31" s="85">
        <f>N31*9.562332/100</f>
        <v>137721.48663</v>
      </c>
      <c r="R31" s="85">
        <f>N31*71.641958/100</f>
        <v>1031823.300095</v>
      </c>
      <c r="S31" s="78">
        <f>N31/J31</f>
        <v>262.421879270448</v>
      </c>
      <c r="T31" s="83"/>
      <c r="U31" s="80">
        <v>42339</v>
      </c>
    </row>
    <row r="32" spans="1:21" ht="18.75">
      <c r="A32" s="33">
        <v>13</v>
      </c>
      <c r="B32" s="81" t="s">
        <v>95</v>
      </c>
      <c r="C32" s="33"/>
      <c r="D32" s="82">
        <v>1986</v>
      </c>
      <c r="E32" s="33"/>
      <c r="F32" s="83" t="s">
        <v>97</v>
      </c>
      <c r="G32" s="83">
        <v>9</v>
      </c>
      <c r="H32" s="83">
        <v>5</v>
      </c>
      <c r="I32" s="91">
        <v>13093</v>
      </c>
      <c r="J32" s="91">
        <v>9653</v>
      </c>
      <c r="K32" s="90">
        <v>9637.6</v>
      </c>
      <c r="L32" s="33">
        <v>416</v>
      </c>
      <c r="M32" s="33" t="s">
        <v>102</v>
      </c>
      <c r="N32" s="78">
        <v>7201250</v>
      </c>
      <c r="O32" s="78">
        <f t="shared" si="0"/>
        <v>1181374.2080875</v>
      </c>
      <c r="P32" s="78">
        <f t="shared" si="1"/>
        <v>172151.78627500002</v>
      </c>
      <c r="Q32" s="78">
        <f t="shared" si="2"/>
        <v>688607.4331499999</v>
      </c>
      <c r="R32" s="78">
        <f t="shared" si="3"/>
        <v>5159116.500475001</v>
      </c>
      <c r="S32" s="78">
        <f t="shared" si="4"/>
        <v>746.0116026105874</v>
      </c>
      <c r="T32" s="83"/>
      <c r="U32" s="80">
        <v>42339</v>
      </c>
    </row>
    <row r="33" spans="1:21" ht="23.25" customHeight="1">
      <c r="A33" s="33">
        <v>14</v>
      </c>
      <c r="B33" s="81" t="s">
        <v>96</v>
      </c>
      <c r="C33" s="33"/>
      <c r="D33" s="31">
        <v>1953</v>
      </c>
      <c r="E33" s="33"/>
      <c r="F33" s="33" t="s">
        <v>99</v>
      </c>
      <c r="G33" s="31">
        <v>2</v>
      </c>
      <c r="H33" s="31">
        <v>1</v>
      </c>
      <c r="I33" s="92">
        <v>316.2</v>
      </c>
      <c r="J33" s="92">
        <v>273.7</v>
      </c>
      <c r="K33" s="89">
        <v>273.7</v>
      </c>
      <c r="L33" s="33">
        <v>18</v>
      </c>
      <c r="M33" s="33" t="s">
        <v>102</v>
      </c>
      <c r="N33" s="78">
        <v>113785</v>
      </c>
      <c r="O33" s="78">
        <f t="shared" si="0"/>
        <v>18666.573756949998</v>
      </c>
      <c r="P33" s="78">
        <f t="shared" si="1"/>
        <v>2720.1237287000004</v>
      </c>
      <c r="Q33" s="78">
        <f t="shared" si="2"/>
        <v>10880.4994662</v>
      </c>
      <c r="R33" s="78">
        <f t="shared" si="3"/>
        <v>81517.8019103</v>
      </c>
      <c r="S33" s="78">
        <f t="shared" si="4"/>
        <v>415.72890025575447</v>
      </c>
      <c r="T33" s="83"/>
      <c r="U33" s="80">
        <v>42339</v>
      </c>
    </row>
    <row r="34" spans="1:21" ht="18.75">
      <c r="A34" s="118" t="s">
        <v>47</v>
      </c>
      <c r="B34" s="119"/>
      <c r="C34" s="84"/>
      <c r="D34" s="33"/>
      <c r="E34" s="33"/>
      <c r="F34" s="33"/>
      <c r="G34" s="33"/>
      <c r="H34" s="33"/>
      <c r="I34" s="89">
        <f>I20+I21+I22+I23+I24+I25+I26+I27+I28+I29+I30+I31+I32+I33</f>
        <v>108236.8</v>
      </c>
      <c r="J34" s="89">
        <f>J20+J21+J22+J23+J24+J25+J26+J27+J28+J29+J30+J31+J32+J33</f>
        <v>84081.9</v>
      </c>
      <c r="K34" s="89">
        <f>K20+K21+K22+K23+K24+K25+K26+K27+K28+K29+K30+K31+K32+K33</f>
        <v>81976.5</v>
      </c>
      <c r="L34" s="79">
        <f>L20+L21+L22+L23+L24+L25+L26+L27+L28+L29+L30+L31+L32+L33</f>
        <v>3892</v>
      </c>
      <c r="M34" s="32"/>
      <c r="N34" s="78">
        <f>N20+N21+N22+N23+N24+N25+N26+N27+N28+N29+N30+N31+N32+N33</f>
        <v>42823257</v>
      </c>
      <c r="O34" s="78">
        <f>O20+O21+O22+O23+O24+O25+O26+O27+O28+O29+O30+O31+O32+O33</f>
        <v>7025209.696386391</v>
      </c>
      <c r="P34" s="78">
        <f>P20+P21+P22+P23+P24+P25+P26+P27+P28+P29+P30+P31+P32+P33</f>
        <v>1023725.0736557401</v>
      </c>
      <c r="Q34" s="78">
        <f>Q20+Q21+Q22+Q23+Q24+Q25+Q26+Q27+Q28+Q29+Q30+Q31+Q32+Q33</f>
        <v>4094902.00755324</v>
      </c>
      <c r="R34" s="113">
        <f>R20+R21+R22+R23+R24+R25+R26+R27+R28+R29+R30+R31+R32+R33</f>
        <v>30679419.794172056</v>
      </c>
      <c r="S34" s="78"/>
      <c r="T34" s="33"/>
      <c r="U34" s="33"/>
    </row>
    <row r="35" spans="14:18" ht="35.25" customHeight="1">
      <c r="N35" s="64"/>
      <c r="O35" s="64"/>
      <c r="P35" s="64"/>
      <c r="Q35" s="64"/>
      <c r="R35" s="86"/>
    </row>
    <row r="36" spans="14:18" ht="18.75">
      <c r="N36" s="64"/>
      <c r="P36" s="64"/>
      <c r="R36" s="64"/>
    </row>
    <row r="37" ht="18.75">
      <c r="S37" s="88"/>
    </row>
  </sheetData>
  <sheetProtection/>
  <mergeCells count="33">
    <mergeCell ref="Q8:U8"/>
    <mergeCell ref="Q10:U10"/>
    <mergeCell ref="A13:U13"/>
    <mergeCell ref="Q6:U6"/>
    <mergeCell ref="Q9:U9"/>
    <mergeCell ref="O16:R16"/>
    <mergeCell ref="A12:U12"/>
    <mergeCell ref="U15:U18"/>
    <mergeCell ref="A15:A18"/>
    <mergeCell ref="J16:J17"/>
    <mergeCell ref="B15:B18"/>
    <mergeCell ref="N15:R15"/>
    <mergeCell ref="D15:E15"/>
    <mergeCell ref="A34:B34"/>
    <mergeCell ref="M15:M18"/>
    <mergeCell ref="N16:N17"/>
    <mergeCell ref="H15:H18"/>
    <mergeCell ref="I15:I17"/>
    <mergeCell ref="K16:K17"/>
    <mergeCell ref="C15:C18"/>
    <mergeCell ref="L15:L17"/>
    <mergeCell ref="F15:F18"/>
    <mergeCell ref="E16:E18"/>
    <mergeCell ref="Q1:U1"/>
    <mergeCell ref="Q2:U2"/>
    <mergeCell ref="Q3:U3"/>
    <mergeCell ref="Q4:U4"/>
    <mergeCell ref="D16:D18"/>
    <mergeCell ref="G15:G18"/>
    <mergeCell ref="J15:K15"/>
    <mergeCell ref="T15:T17"/>
    <mergeCell ref="S15:S17"/>
    <mergeCell ref="Q7:U7"/>
  </mergeCells>
  <printOptions horizontalCentered="1"/>
  <pageMargins left="0.3937007874015748" right="0.3937007874015748" top="1.3779527559055118" bottom="0.3937007874015748" header="0.31496062992125984" footer="0.31496062992125984"/>
  <pageSetup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4"/>
  <sheetViews>
    <sheetView view="pageBreakPreview" zoomScale="70" zoomScaleSheetLayoutView="70" zoomScalePageLayoutView="0" workbookViewId="0" topLeftCell="A1">
      <selection activeCell="J24" sqref="J24"/>
    </sheetView>
  </sheetViews>
  <sheetFormatPr defaultColWidth="9.140625" defaultRowHeight="15"/>
  <cols>
    <col min="1" max="1" width="5.421875" style="0" customWidth="1"/>
    <col min="2" max="2" width="37.28125" style="0" customWidth="1"/>
    <col min="3" max="3" width="14.57421875" style="0" customWidth="1"/>
    <col min="4" max="4" width="13.8515625" style="0" customWidth="1"/>
    <col min="5" max="5" width="9.28125" style="0" customWidth="1"/>
    <col min="6" max="6" width="10.7109375" style="0" customWidth="1"/>
    <col min="7" max="8" width="9.421875" style="0" customWidth="1"/>
    <col min="9" max="9" width="8.28125" style="0" customWidth="1"/>
    <col min="10" max="10" width="8.00390625" style="0" customWidth="1"/>
    <col min="11" max="11" width="8.421875" style="0" customWidth="1"/>
    <col min="12" max="12" width="8.28125" style="0" customWidth="1"/>
    <col min="13" max="13" width="8.421875" style="0" customWidth="1"/>
    <col min="14" max="14" width="7.8515625" style="0" customWidth="1"/>
    <col min="16" max="16" width="10.28125" style="0" customWidth="1"/>
    <col min="17" max="17" width="18.00390625" style="0" customWidth="1"/>
    <col min="18" max="18" width="14.7109375" style="0" customWidth="1"/>
    <col min="19" max="20" width="15.28125" style="0" customWidth="1"/>
  </cols>
  <sheetData>
    <row r="1" spans="1:22" s="3" customFormat="1" ht="18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O1" s="55"/>
      <c r="P1" s="55"/>
      <c r="Q1" s="139" t="s">
        <v>45</v>
      </c>
      <c r="R1" s="139"/>
      <c r="S1" s="139"/>
      <c r="T1" s="139"/>
      <c r="U1" s="139"/>
      <c r="V1" s="56"/>
    </row>
    <row r="2" spans="1:22" s="3" customFormat="1" ht="15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O2" s="55"/>
      <c r="P2" s="55"/>
      <c r="Q2" s="140"/>
      <c r="R2" s="140"/>
      <c r="S2" s="140"/>
      <c r="T2" s="140"/>
      <c r="U2" s="140"/>
      <c r="V2" s="56"/>
    </row>
    <row r="3" spans="1:22" s="3" customFormat="1" ht="15.75" customHeight="1" hidden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O3" s="55"/>
      <c r="P3" s="55"/>
      <c r="Q3" s="140"/>
      <c r="R3" s="140"/>
      <c r="S3" s="140"/>
      <c r="T3" s="140"/>
      <c r="U3" s="140"/>
      <c r="V3" s="56"/>
    </row>
    <row r="4" spans="1:22" s="3" customFormat="1" ht="18" customHeight="1" hidden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O4" s="55"/>
      <c r="P4" s="55"/>
      <c r="Q4" s="140"/>
      <c r="R4" s="140"/>
      <c r="S4" s="140"/>
      <c r="T4" s="140"/>
      <c r="U4" s="140"/>
      <c r="V4" s="56"/>
    </row>
    <row r="5" spans="1:22" s="3" customFormat="1" ht="21" customHeight="1" hidden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O5" s="56"/>
      <c r="P5" s="56"/>
      <c r="Q5" s="58"/>
      <c r="R5" s="56"/>
      <c r="S5" s="56"/>
      <c r="T5" s="56"/>
      <c r="U5" s="56"/>
      <c r="V5" s="56"/>
    </row>
    <row r="6" spans="1:22" s="6" customFormat="1" ht="20.25" customHeight="1" hidden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O6" s="55"/>
      <c r="P6" s="55"/>
      <c r="Q6" s="57"/>
      <c r="R6" s="55"/>
      <c r="S6" s="55"/>
      <c r="T6" s="55"/>
      <c r="U6" s="55"/>
      <c r="V6" s="55"/>
    </row>
    <row r="7" spans="1:22" s="6" customFormat="1" ht="20.25" customHeight="1" hidden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O7" s="55"/>
      <c r="P7" s="55"/>
      <c r="Q7" s="57"/>
      <c r="R7" s="55"/>
      <c r="S7" s="55"/>
      <c r="T7" s="55"/>
      <c r="U7" s="55"/>
      <c r="V7" s="55"/>
    </row>
    <row r="8" spans="1:22" s="6" customFormat="1" ht="20.25" customHeight="1" hidden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O8" s="55"/>
      <c r="P8" s="55"/>
      <c r="Q8" s="57"/>
      <c r="R8" s="55"/>
      <c r="S8" s="55"/>
      <c r="T8" s="55"/>
      <c r="U8" s="55"/>
      <c r="V8" s="55"/>
    </row>
    <row r="9" spans="1:22" s="6" customFormat="1" ht="20.25" customHeight="1" hidden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O9" s="55"/>
      <c r="P9" s="55"/>
      <c r="Q9" s="57"/>
      <c r="R9" s="55"/>
      <c r="S9" s="55"/>
      <c r="T9" s="55"/>
      <c r="U9" s="55"/>
      <c r="V9" s="55"/>
    </row>
    <row r="10" spans="1:22" s="6" customFormat="1" ht="20.25" customHeight="1" hidden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O10" s="55"/>
      <c r="P10" s="55"/>
      <c r="Q10" s="57"/>
      <c r="R10" s="55"/>
      <c r="S10" s="55"/>
      <c r="T10" s="55"/>
      <c r="U10" s="55"/>
      <c r="V10" s="55"/>
    </row>
    <row r="11" spans="1:32" s="11" customFormat="1" ht="21" customHeight="1">
      <c r="A11" s="49"/>
      <c r="B11" s="50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22" ht="27" customHeight="1">
      <c r="A12" s="130" t="s">
        <v>74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51"/>
      <c r="U12" s="52"/>
      <c r="V12" s="52"/>
    </row>
    <row r="13" spans="1:20" ht="12.75" customHeight="1">
      <c r="A13" s="41"/>
      <c r="B13" s="41"/>
      <c r="C13" s="41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2"/>
    </row>
    <row r="14" spans="1:20" ht="15" customHeight="1">
      <c r="A14" s="131" t="s">
        <v>35</v>
      </c>
      <c r="B14" s="131" t="s">
        <v>1</v>
      </c>
      <c r="C14" s="131" t="s">
        <v>36</v>
      </c>
      <c r="D14" s="134" t="s">
        <v>75</v>
      </c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5" t="s">
        <v>76</v>
      </c>
      <c r="P14" s="136"/>
      <c r="Q14" s="136"/>
      <c r="R14" s="136"/>
      <c r="S14" s="136"/>
      <c r="T14" s="137"/>
    </row>
    <row r="15" spans="1:20" ht="87" customHeight="1">
      <c r="A15" s="132"/>
      <c r="B15" s="132"/>
      <c r="C15" s="132"/>
      <c r="D15" s="40" t="s">
        <v>49</v>
      </c>
      <c r="E15" s="138" t="s">
        <v>53</v>
      </c>
      <c r="F15" s="138"/>
      <c r="G15" s="138" t="s">
        <v>52</v>
      </c>
      <c r="H15" s="138"/>
      <c r="I15" s="138" t="s">
        <v>54</v>
      </c>
      <c r="J15" s="138"/>
      <c r="K15" s="138" t="s">
        <v>77</v>
      </c>
      <c r="L15" s="138"/>
      <c r="M15" s="138" t="s">
        <v>78</v>
      </c>
      <c r="N15" s="138"/>
      <c r="O15" s="141" t="s">
        <v>55</v>
      </c>
      <c r="P15" s="142"/>
      <c r="Q15" s="44" t="s">
        <v>79</v>
      </c>
      <c r="R15" s="44" t="s">
        <v>37</v>
      </c>
      <c r="S15" s="44" t="s">
        <v>80</v>
      </c>
      <c r="T15" s="45" t="s">
        <v>81</v>
      </c>
    </row>
    <row r="16" spans="1:20" ht="15">
      <c r="A16" s="133"/>
      <c r="B16" s="133"/>
      <c r="C16" s="40" t="s">
        <v>25</v>
      </c>
      <c r="D16" s="40" t="s">
        <v>25</v>
      </c>
      <c r="E16" s="40" t="s">
        <v>34</v>
      </c>
      <c r="F16" s="40" t="s">
        <v>25</v>
      </c>
      <c r="G16" s="40" t="s">
        <v>33</v>
      </c>
      <c r="H16" s="40" t="s">
        <v>25</v>
      </c>
      <c r="I16" s="40" t="s">
        <v>33</v>
      </c>
      <c r="J16" s="40" t="s">
        <v>25</v>
      </c>
      <c r="K16" s="40" t="s">
        <v>33</v>
      </c>
      <c r="L16" s="40" t="s">
        <v>25</v>
      </c>
      <c r="M16" s="40" t="s">
        <v>38</v>
      </c>
      <c r="N16" s="40" t="s">
        <v>25</v>
      </c>
      <c r="O16" s="40" t="s">
        <v>33</v>
      </c>
      <c r="P16" s="40" t="s">
        <v>25</v>
      </c>
      <c r="Q16" s="40" t="s">
        <v>82</v>
      </c>
      <c r="R16" s="40" t="s">
        <v>25</v>
      </c>
      <c r="S16" s="40" t="s">
        <v>25</v>
      </c>
      <c r="T16" s="40" t="s">
        <v>25</v>
      </c>
    </row>
    <row r="17" spans="1:20" ht="15">
      <c r="A17" s="46">
        <v>1</v>
      </c>
      <c r="B17" s="46">
        <v>2</v>
      </c>
      <c r="C17" s="46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6">
        <v>9</v>
      </c>
      <c r="J17" s="46">
        <v>10</v>
      </c>
      <c r="K17" s="46">
        <v>11</v>
      </c>
      <c r="L17" s="46">
        <v>12</v>
      </c>
      <c r="M17" s="46">
        <v>13</v>
      </c>
      <c r="N17" s="46">
        <v>14</v>
      </c>
      <c r="O17" s="46">
        <v>15</v>
      </c>
      <c r="P17" s="46">
        <v>16</v>
      </c>
      <c r="Q17" s="46">
        <v>17</v>
      </c>
      <c r="R17" s="46">
        <v>18</v>
      </c>
      <c r="S17" s="46">
        <v>19</v>
      </c>
      <c r="T17" s="46">
        <v>20</v>
      </c>
    </row>
    <row r="18" spans="1:20" ht="28.5" customHeight="1">
      <c r="A18" s="128" t="s">
        <v>100</v>
      </c>
      <c r="B18" s="129"/>
      <c r="C18" s="67">
        <f>C19+C20+C21+C22+C23+C24+C25+C26+C27+C28+C29+C30+C31+C32</f>
        <v>42823257</v>
      </c>
      <c r="D18" s="67">
        <f>D32+D31+D29+D28+D27+D26+D25+D24+D23+D22+D21+D20+D19</f>
        <v>113785</v>
      </c>
      <c r="E18" s="69">
        <f>E20+E23+E26+E30+E31</f>
        <v>20</v>
      </c>
      <c r="F18" s="67">
        <f>F20+F23+F26+F30+F31</f>
        <v>28805000</v>
      </c>
      <c r="G18" s="160">
        <f>G19+G22+G24+G25+G27+G28</f>
        <v>7340.34</v>
      </c>
      <c r="H18" s="67">
        <f>H19+H20+H21+H22+H23+H24+H25+H26+H27+H28+H29+H31+H32</f>
        <v>8219160</v>
      </c>
      <c r="I18" s="69"/>
      <c r="J18" s="67"/>
      <c r="K18" s="69"/>
      <c r="L18" s="67"/>
      <c r="M18" s="69"/>
      <c r="N18" s="67"/>
      <c r="O18" s="69">
        <f>O19+O20+O21+O22+O23+O24+O25+O26+O27+O28+O29+O31+O32</f>
        <v>1913</v>
      </c>
      <c r="P18" s="67">
        <f>P19+P20+P21+P22+P23+P24+P25+P26+P27+P28+P29+P31+P32</f>
        <v>5685312</v>
      </c>
      <c r="Q18" s="67"/>
      <c r="R18" s="67"/>
      <c r="S18" s="67"/>
      <c r="T18" s="67"/>
    </row>
    <row r="19" spans="1:20" ht="17.25" customHeight="1">
      <c r="A19" s="40">
        <v>1</v>
      </c>
      <c r="B19" s="30" t="s">
        <v>84</v>
      </c>
      <c r="C19" s="66">
        <f>'пр.1 Перечень'!N20</f>
        <v>1105945</v>
      </c>
      <c r="D19" s="67"/>
      <c r="E19" s="26"/>
      <c r="F19" s="66"/>
      <c r="G19" s="69">
        <v>1018.08</v>
      </c>
      <c r="H19" s="67">
        <v>1105945</v>
      </c>
      <c r="I19" s="69"/>
      <c r="J19" s="67"/>
      <c r="K19" s="69"/>
      <c r="L19" s="67"/>
      <c r="M19" s="69"/>
      <c r="N19" s="67"/>
      <c r="O19" s="69"/>
      <c r="P19" s="67"/>
      <c r="Q19" s="67"/>
      <c r="R19" s="67"/>
      <c r="S19" s="67"/>
      <c r="T19" s="67"/>
    </row>
    <row r="20" spans="1:20" s="72" customFormat="1" ht="17.25" customHeight="1">
      <c r="A20" s="105">
        <f>A19+1</f>
        <v>2</v>
      </c>
      <c r="B20" s="36" t="s">
        <v>85</v>
      </c>
      <c r="C20" s="106">
        <f>'пр.1 Перечень'!N21</f>
        <v>10081750</v>
      </c>
      <c r="D20" s="67"/>
      <c r="E20" s="26">
        <v>7</v>
      </c>
      <c r="F20" s="106">
        <f>C20</f>
        <v>10081750</v>
      </c>
      <c r="G20" s="69"/>
      <c r="H20" s="67"/>
      <c r="I20" s="69"/>
      <c r="J20" s="67"/>
      <c r="K20" s="69"/>
      <c r="L20" s="67"/>
      <c r="M20" s="69"/>
      <c r="N20" s="67"/>
      <c r="O20" s="69"/>
      <c r="P20" s="67"/>
      <c r="Q20" s="67"/>
      <c r="R20" s="67"/>
      <c r="S20" s="67"/>
      <c r="T20" s="67"/>
    </row>
    <row r="21" spans="1:20" ht="15.75" customHeight="1">
      <c r="A21" s="105">
        <f>A20+1</f>
        <v>3</v>
      </c>
      <c r="B21" s="36" t="s">
        <v>86</v>
      </c>
      <c r="C21" s="106">
        <f>'пр.1 Перечень'!N22</f>
        <v>4274780</v>
      </c>
      <c r="D21" s="67"/>
      <c r="E21" s="26"/>
      <c r="F21" s="106"/>
      <c r="G21" s="69"/>
      <c r="H21" s="67"/>
      <c r="I21" s="69"/>
      <c r="J21" s="67"/>
      <c r="K21" s="69"/>
      <c r="L21" s="67"/>
      <c r="M21" s="69"/>
      <c r="N21" s="67"/>
      <c r="O21" s="69">
        <v>1305</v>
      </c>
      <c r="P21" s="67">
        <v>4274780</v>
      </c>
      <c r="Q21" s="67"/>
      <c r="R21" s="67"/>
      <c r="S21" s="67"/>
      <c r="T21" s="67"/>
    </row>
    <row r="22" spans="1:20" ht="16.5" customHeight="1">
      <c r="A22" s="105">
        <v>4</v>
      </c>
      <c r="B22" s="36" t="s">
        <v>87</v>
      </c>
      <c r="C22" s="106">
        <f>'пр.1 Перечень'!N23</f>
        <v>1163755</v>
      </c>
      <c r="D22" s="101"/>
      <c r="E22" s="26"/>
      <c r="F22" s="106"/>
      <c r="G22" s="69">
        <v>804.8</v>
      </c>
      <c r="H22" s="67">
        <v>1163755</v>
      </c>
      <c r="I22" s="107"/>
      <c r="J22" s="67"/>
      <c r="K22" s="69"/>
      <c r="L22" s="67"/>
      <c r="M22" s="69"/>
      <c r="N22" s="67"/>
      <c r="O22" s="69"/>
      <c r="P22" s="67"/>
      <c r="Q22" s="67"/>
      <c r="R22" s="101"/>
      <c r="S22" s="101"/>
      <c r="T22" s="101"/>
    </row>
    <row r="23" spans="1:20" ht="16.5" customHeight="1">
      <c r="A23" s="93">
        <v>5</v>
      </c>
      <c r="B23" s="36" t="s">
        <v>88</v>
      </c>
      <c r="C23" s="94">
        <f>'пр.1 Перечень'!N24</f>
        <v>7201250</v>
      </c>
      <c r="D23" s="94"/>
      <c r="E23" s="95">
        <v>5</v>
      </c>
      <c r="F23" s="94">
        <f>C23</f>
        <v>7201250</v>
      </c>
      <c r="G23" s="95"/>
      <c r="H23" s="94"/>
      <c r="I23" s="95"/>
      <c r="J23" s="94"/>
      <c r="K23" s="95"/>
      <c r="L23" s="94"/>
      <c r="M23" s="95"/>
      <c r="N23" s="94"/>
      <c r="O23" s="95"/>
      <c r="P23" s="94"/>
      <c r="Q23" s="94"/>
      <c r="R23" s="94"/>
      <c r="S23" s="94"/>
      <c r="T23" s="94"/>
    </row>
    <row r="24" spans="1:20" ht="16.5" customHeight="1">
      <c r="A24" s="93">
        <v>6</v>
      </c>
      <c r="B24" s="36" t="s">
        <v>89</v>
      </c>
      <c r="C24" s="94">
        <f>'пр.1 Перечень'!N25</f>
        <v>3037527</v>
      </c>
      <c r="D24" s="94"/>
      <c r="E24" s="95"/>
      <c r="F24" s="94"/>
      <c r="G24" s="95">
        <v>2661</v>
      </c>
      <c r="H24" s="94">
        <v>3037527</v>
      </c>
      <c r="I24" s="95"/>
      <c r="J24" s="94"/>
      <c r="K24" s="95"/>
      <c r="L24" s="94"/>
      <c r="M24" s="95"/>
      <c r="N24" s="94"/>
      <c r="O24" s="95"/>
      <c r="P24" s="94"/>
      <c r="Q24" s="94"/>
      <c r="R24" s="94"/>
      <c r="S24" s="94"/>
      <c r="T24" s="94"/>
    </row>
    <row r="25" spans="1:20" s="72" customFormat="1" ht="15.75" customHeight="1">
      <c r="A25" s="93">
        <v>7</v>
      </c>
      <c r="B25" s="36" t="s">
        <v>90</v>
      </c>
      <c r="C25" s="94">
        <f>'пр.1 Перечень'!N26</f>
        <v>595302</v>
      </c>
      <c r="D25" s="94"/>
      <c r="E25" s="95"/>
      <c r="F25" s="94"/>
      <c r="G25" s="95">
        <v>455.4</v>
      </c>
      <c r="H25" s="94">
        <f>C25</f>
        <v>595302</v>
      </c>
      <c r="I25" s="95"/>
      <c r="J25" s="94"/>
      <c r="K25" s="95"/>
      <c r="L25" s="94"/>
      <c r="M25" s="95"/>
      <c r="N25" s="94"/>
      <c r="O25" s="95"/>
      <c r="P25" s="94"/>
      <c r="Q25" s="94"/>
      <c r="R25" s="94"/>
      <c r="S25" s="94"/>
      <c r="T25" s="94"/>
    </row>
    <row r="26" spans="1:20" ht="16.5" customHeight="1">
      <c r="A26" s="93">
        <v>8</v>
      </c>
      <c r="B26" s="36" t="s">
        <v>91</v>
      </c>
      <c r="C26" s="94">
        <f>'пр.1 Перечень'!N27</f>
        <v>2880500</v>
      </c>
      <c r="D26" s="94"/>
      <c r="E26" s="95">
        <v>2</v>
      </c>
      <c r="F26" s="94">
        <f>C26</f>
        <v>2880500</v>
      </c>
      <c r="G26" s="95"/>
      <c r="H26" s="94"/>
      <c r="I26" s="95"/>
      <c r="J26" s="94"/>
      <c r="K26" s="95"/>
      <c r="L26" s="94"/>
      <c r="M26" s="95"/>
      <c r="N26" s="94"/>
      <c r="O26" s="95"/>
      <c r="P26" s="94"/>
      <c r="Q26" s="94"/>
      <c r="R26" s="94"/>
      <c r="S26" s="94"/>
      <c r="T26" s="94"/>
    </row>
    <row r="27" spans="1:20" ht="16.5" customHeight="1">
      <c r="A27" s="93">
        <v>9</v>
      </c>
      <c r="B27" s="36" t="s">
        <v>92</v>
      </c>
      <c r="C27" s="94">
        <f>'пр.1 Перечень'!N28</f>
        <v>1151895</v>
      </c>
      <c r="D27" s="94"/>
      <c r="E27" s="95"/>
      <c r="F27" s="94"/>
      <c r="G27" s="95">
        <v>1277.5</v>
      </c>
      <c r="H27" s="94">
        <v>1151895</v>
      </c>
      <c r="I27" s="95"/>
      <c r="J27" s="94"/>
      <c r="K27" s="95"/>
      <c r="L27" s="94"/>
      <c r="M27" s="95"/>
      <c r="N27" s="94"/>
      <c r="O27" s="95"/>
      <c r="P27" s="94"/>
      <c r="Q27" s="94"/>
      <c r="R27" s="94"/>
      <c r="S27" s="94"/>
      <c r="T27" s="94"/>
    </row>
    <row r="28" spans="1:20" ht="17.25" customHeight="1">
      <c r="A28" s="93">
        <v>10</v>
      </c>
      <c r="B28" s="36" t="s">
        <v>93</v>
      </c>
      <c r="C28" s="94">
        <f>'пр.1 Перечень'!N29</f>
        <v>1164736</v>
      </c>
      <c r="D28" s="94"/>
      <c r="E28" s="95"/>
      <c r="F28" s="94"/>
      <c r="G28" s="95">
        <v>1123.56</v>
      </c>
      <c r="H28" s="94">
        <v>1164736</v>
      </c>
      <c r="I28" s="95"/>
      <c r="J28" s="94"/>
      <c r="K28" s="95"/>
      <c r="L28" s="94"/>
      <c r="M28" s="95"/>
      <c r="N28" s="94"/>
      <c r="O28" s="95"/>
      <c r="P28" s="94"/>
      <c r="Q28" s="94"/>
      <c r="R28" s="94"/>
      <c r="S28" s="94"/>
      <c r="T28" s="94"/>
    </row>
    <row r="29" spans="1:20" s="96" customFormat="1" ht="16.5" customHeight="1">
      <c r="A29" s="93">
        <v>11</v>
      </c>
      <c r="B29" s="36" t="s">
        <v>94</v>
      </c>
      <c r="C29" s="94">
        <f>'пр.1 Перечень'!N30</f>
        <v>1410532</v>
      </c>
      <c r="D29" s="94"/>
      <c r="E29" s="95"/>
      <c r="F29" s="94"/>
      <c r="G29" s="95"/>
      <c r="H29" s="94"/>
      <c r="I29" s="95"/>
      <c r="J29" s="94"/>
      <c r="K29" s="95"/>
      <c r="L29" s="94"/>
      <c r="M29" s="95"/>
      <c r="N29" s="94"/>
      <c r="O29" s="95">
        <v>608</v>
      </c>
      <c r="P29" s="94">
        <v>1410532</v>
      </c>
      <c r="Q29" s="94"/>
      <c r="R29" s="94"/>
      <c r="S29" s="94"/>
      <c r="T29" s="94"/>
    </row>
    <row r="30" spans="1:20" s="96" customFormat="1" ht="16.5" customHeight="1">
      <c r="A30" s="93">
        <v>12</v>
      </c>
      <c r="B30" s="36" t="s">
        <v>101</v>
      </c>
      <c r="C30" s="94">
        <v>1440250</v>
      </c>
      <c r="D30" s="94"/>
      <c r="E30" s="95">
        <v>1</v>
      </c>
      <c r="F30" s="94">
        <f>C30</f>
        <v>1440250</v>
      </c>
      <c r="G30" s="95"/>
      <c r="H30" s="94"/>
      <c r="I30" s="95"/>
      <c r="J30" s="94"/>
      <c r="K30" s="95"/>
      <c r="L30" s="94"/>
      <c r="M30" s="95"/>
      <c r="N30" s="94"/>
      <c r="O30" s="95"/>
      <c r="P30" s="94"/>
      <c r="Q30" s="94"/>
      <c r="R30" s="94"/>
      <c r="S30" s="94"/>
      <c r="T30" s="94"/>
    </row>
    <row r="31" spans="1:20" ht="16.5" customHeight="1">
      <c r="A31" s="93">
        <v>13</v>
      </c>
      <c r="B31" s="36" t="s">
        <v>95</v>
      </c>
      <c r="C31" s="94">
        <f>'пр.1 Перечень'!N32</f>
        <v>7201250</v>
      </c>
      <c r="D31" s="94"/>
      <c r="E31" s="95">
        <v>5</v>
      </c>
      <c r="F31" s="94">
        <f>C31</f>
        <v>7201250</v>
      </c>
      <c r="G31" s="95"/>
      <c r="H31" s="94"/>
      <c r="I31" s="95"/>
      <c r="J31" s="94"/>
      <c r="K31" s="95"/>
      <c r="L31" s="94"/>
      <c r="M31" s="95"/>
      <c r="N31" s="94"/>
      <c r="O31" s="95"/>
      <c r="P31" s="94"/>
      <c r="Q31" s="94"/>
      <c r="R31" s="94"/>
      <c r="S31" s="68"/>
      <c r="T31" s="68"/>
    </row>
    <row r="32" spans="1:20" ht="17.25" customHeight="1">
      <c r="A32" s="65">
        <v>14</v>
      </c>
      <c r="B32" s="36" t="s">
        <v>96</v>
      </c>
      <c r="C32" s="68">
        <f>'пр.1 Перечень'!N33</f>
        <v>113785</v>
      </c>
      <c r="D32" s="68">
        <v>113785</v>
      </c>
      <c r="E32" s="71"/>
      <c r="F32" s="68"/>
      <c r="G32" s="71"/>
      <c r="H32" s="68"/>
      <c r="I32" s="71"/>
      <c r="J32" s="68"/>
      <c r="K32" s="71"/>
      <c r="L32" s="68"/>
      <c r="M32" s="71"/>
      <c r="N32" s="68"/>
      <c r="O32" s="71"/>
      <c r="P32" s="68"/>
      <c r="Q32" s="68"/>
      <c r="R32" s="68"/>
      <c r="S32" s="68"/>
      <c r="T32" s="68"/>
    </row>
    <row r="34" ht="15">
      <c r="C34" s="76"/>
    </row>
  </sheetData>
  <sheetProtection/>
  <mergeCells count="17">
    <mergeCell ref="Q1:U1"/>
    <mergeCell ref="Q2:U2"/>
    <mergeCell ref="Q3:U3"/>
    <mergeCell ref="Q4:U4"/>
    <mergeCell ref="K15:L15"/>
    <mergeCell ref="M15:N15"/>
    <mergeCell ref="O15:P15"/>
    <mergeCell ref="A18:B18"/>
    <mergeCell ref="A12:S12"/>
    <mergeCell ref="A14:A16"/>
    <mergeCell ref="B14:B16"/>
    <mergeCell ref="C14:C15"/>
    <mergeCell ref="D14:N14"/>
    <mergeCell ref="O14:T14"/>
    <mergeCell ref="E15:F15"/>
    <mergeCell ref="G15:H15"/>
    <mergeCell ref="I15:J1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52"/>
  <sheetViews>
    <sheetView tabSelected="1" view="pageBreakPreview" zoomScale="75" zoomScaleSheetLayoutView="75" zoomScalePageLayoutView="0" workbookViewId="0" topLeftCell="H12">
      <selection activeCell="U35" sqref="U35"/>
    </sheetView>
  </sheetViews>
  <sheetFormatPr defaultColWidth="11.57421875" defaultRowHeight="15"/>
  <cols>
    <col min="1" max="1" width="6.00390625" style="15" customWidth="1"/>
    <col min="2" max="2" width="30.8515625" style="14" customWidth="1"/>
    <col min="3" max="3" width="14.140625" style="15" customWidth="1"/>
    <col min="4" max="4" width="11.140625" style="15" customWidth="1"/>
    <col min="5" max="5" width="8.140625" style="15" customWidth="1"/>
    <col min="6" max="6" width="8.8515625" style="15" customWidth="1"/>
    <col min="7" max="10" width="8.140625" style="15" customWidth="1"/>
    <col min="11" max="11" width="11.57421875" style="15" customWidth="1"/>
    <col min="12" max="13" width="7.57421875" style="15" customWidth="1"/>
    <col min="14" max="14" width="8.421875" style="15" customWidth="1"/>
    <col min="15" max="15" width="8.28125" style="15" customWidth="1"/>
    <col min="16" max="16" width="8.8515625" style="15" customWidth="1"/>
    <col min="17" max="17" width="8.421875" style="15" customWidth="1"/>
    <col min="18" max="18" width="9.00390625" style="15" customWidth="1"/>
    <col min="19" max="19" width="8.7109375" style="15" customWidth="1"/>
    <col min="20" max="20" width="8.140625" style="15" customWidth="1"/>
    <col min="21" max="21" width="8.8515625" style="15" customWidth="1"/>
    <col min="22" max="22" width="8.140625" style="15" customWidth="1"/>
    <col min="23" max="23" width="10.00390625" style="15" customWidth="1"/>
    <col min="24" max="26" width="8.140625" style="15" customWidth="1"/>
    <col min="27" max="27" width="9.28125" style="15" customWidth="1"/>
    <col min="28" max="31" width="8.140625" style="15" customWidth="1"/>
    <col min="32" max="32" width="11.57421875" style="15" customWidth="1"/>
    <col min="33" max="16384" width="11.57421875" style="14" customWidth="1"/>
  </cols>
  <sheetData>
    <row r="1" spans="24:32" s="3" customFormat="1" ht="18.75" customHeight="1">
      <c r="X1" s="156" t="s">
        <v>46</v>
      </c>
      <c r="Y1" s="156"/>
      <c r="Z1" s="156"/>
      <c r="AA1" s="156"/>
      <c r="AB1" s="156"/>
      <c r="AC1" s="156"/>
      <c r="AD1" s="156"/>
      <c r="AE1" s="156"/>
      <c r="AF1" s="156"/>
    </row>
    <row r="2" spans="24:32" s="3" customFormat="1" ht="18.75" customHeight="1">
      <c r="X2" s="157"/>
      <c r="Y2" s="157"/>
      <c r="Z2" s="157"/>
      <c r="AA2" s="157"/>
      <c r="AB2" s="157"/>
      <c r="AC2" s="157"/>
      <c r="AD2" s="157"/>
      <c r="AE2" s="157"/>
      <c r="AF2" s="157"/>
    </row>
    <row r="3" spans="24:32" s="3" customFormat="1" ht="20.25" customHeight="1">
      <c r="X3" s="157"/>
      <c r="Y3" s="157"/>
      <c r="Z3" s="157"/>
      <c r="AA3" s="157"/>
      <c r="AB3" s="157"/>
      <c r="AC3" s="157"/>
      <c r="AD3" s="157"/>
      <c r="AE3" s="157"/>
      <c r="AF3" s="157"/>
    </row>
    <row r="4" spans="24:32" s="3" customFormat="1" ht="18.75" customHeight="1" hidden="1">
      <c r="X4" s="157"/>
      <c r="Y4" s="157"/>
      <c r="Z4" s="157"/>
      <c r="AA4" s="157"/>
      <c r="AB4" s="157"/>
      <c r="AC4" s="157"/>
      <c r="AD4" s="157"/>
      <c r="AE4" s="157"/>
      <c r="AF4" s="157"/>
    </row>
    <row r="5" s="3" customFormat="1" ht="21" customHeight="1" hidden="1"/>
    <row r="6" spans="1:32" s="6" customFormat="1" ht="20.25" customHeight="1" hidden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157"/>
      <c r="Y6" s="157"/>
      <c r="Z6" s="157"/>
      <c r="AA6" s="157"/>
      <c r="AB6" s="157"/>
      <c r="AC6" s="157"/>
      <c r="AD6" s="157"/>
      <c r="AE6" s="157"/>
      <c r="AF6" s="157"/>
    </row>
    <row r="7" spans="1:32" s="6" customFormat="1" ht="3" customHeight="1" hidden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157"/>
      <c r="Y7" s="157"/>
      <c r="Z7" s="157"/>
      <c r="AA7" s="157"/>
      <c r="AB7" s="157"/>
      <c r="AC7" s="157"/>
      <c r="AD7" s="157"/>
      <c r="AE7" s="157"/>
      <c r="AF7" s="157"/>
    </row>
    <row r="8" spans="1:32" s="6" customFormat="1" ht="20.25" customHeight="1" hidden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157"/>
      <c r="Y8" s="157"/>
      <c r="Z8" s="157"/>
      <c r="AA8" s="157"/>
      <c r="AB8" s="157"/>
      <c r="AC8" s="157"/>
      <c r="AD8" s="157"/>
      <c r="AE8" s="157"/>
      <c r="AF8" s="157"/>
    </row>
    <row r="9" spans="1:32" s="6" customFormat="1" ht="20.25" customHeight="1" hidden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157"/>
      <c r="Y9" s="157"/>
      <c r="Z9" s="157"/>
      <c r="AA9" s="157"/>
      <c r="AB9" s="157"/>
      <c r="AC9" s="157"/>
      <c r="AD9" s="157"/>
      <c r="AE9" s="157"/>
      <c r="AF9" s="157"/>
    </row>
    <row r="10" spans="1:32" s="6" customFormat="1" ht="20.25" customHeight="1" hidden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157"/>
      <c r="Y10" s="157"/>
      <c r="Z10" s="157"/>
      <c r="AA10" s="157"/>
      <c r="AB10" s="157"/>
      <c r="AC10" s="157"/>
      <c r="AD10" s="157"/>
      <c r="AE10" s="157"/>
      <c r="AF10" s="157"/>
    </row>
    <row r="11" spans="1:32" s="11" customFormat="1" ht="21" customHeight="1" hidden="1">
      <c r="A11" s="53"/>
      <c r="B11" s="54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</row>
    <row r="12" spans="1:32" ht="18.75">
      <c r="A12" s="143" t="s">
        <v>71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59"/>
      <c r="AF12" s="59"/>
    </row>
    <row r="13" spans="1:32" ht="12.75" customHeight="1">
      <c r="A13" s="60"/>
      <c r="B13" s="61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</row>
    <row r="14" spans="1:32" s="11" customFormat="1" ht="15" customHeight="1">
      <c r="A14" s="144" t="s">
        <v>0</v>
      </c>
      <c r="B14" s="145" t="s">
        <v>48</v>
      </c>
      <c r="C14" s="145" t="s">
        <v>36</v>
      </c>
      <c r="D14" s="150" t="s">
        <v>49</v>
      </c>
      <c r="E14" s="150"/>
      <c r="F14" s="150"/>
      <c r="G14" s="150"/>
      <c r="H14" s="150"/>
      <c r="I14" s="150"/>
      <c r="J14" s="150"/>
      <c r="K14" s="145" t="s">
        <v>50</v>
      </c>
      <c r="L14" s="151" t="s">
        <v>51</v>
      </c>
      <c r="M14" s="152"/>
      <c r="N14" s="152"/>
      <c r="O14" s="152"/>
      <c r="P14" s="152"/>
      <c r="Q14" s="152"/>
      <c r="R14" s="152"/>
      <c r="S14" s="153"/>
      <c r="T14" s="145" t="s">
        <v>52</v>
      </c>
      <c r="U14" s="145"/>
      <c r="V14" s="145" t="s">
        <v>53</v>
      </c>
      <c r="W14" s="145"/>
      <c r="X14" s="145" t="s">
        <v>54</v>
      </c>
      <c r="Y14" s="145"/>
      <c r="Z14" s="145" t="s">
        <v>55</v>
      </c>
      <c r="AA14" s="145"/>
      <c r="AB14" s="145" t="s">
        <v>56</v>
      </c>
      <c r="AC14" s="145"/>
      <c r="AD14" s="145" t="s">
        <v>57</v>
      </c>
      <c r="AE14" s="145"/>
      <c r="AF14" s="145" t="s">
        <v>58</v>
      </c>
    </row>
    <row r="15" spans="1:32" s="11" customFormat="1" ht="13.5" customHeight="1">
      <c r="A15" s="144"/>
      <c r="B15" s="145"/>
      <c r="C15" s="145"/>
      <c r="D15" s="145" t="s">
        <v>59</v>
      </c>
      <c r="E15" s="150" t="s">
        <v>60</v>
      </c>
      <c r="F15" s="150"/>
      <c r="G15" s="150"/>
      <c r="H15" s="150"/>
      <c r="I15" s="150"/>
      <c r="J15" s="150"/>
      <c r="K15" s="145"/>
      <c r="L15" s="151" t="s">
        <v>60</v>
      </c>
      <c r="M15" s="152"/>
      <c r="N15" s="152"/>
      <c r="O15" s="152"/>
      <c r="P15" s="152"/>
      <c r="Q15" s="152"/>
      <c r="R15" s="152"/>
      <c r="S15" s="153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</row>
    <row r="16" spans="1:32" s="11" customFormat="1" ht="107.25" customHeight="1">
      <c r="A16" s="144"/>
      <c r="B16" s="145"/>
      <c r="C16" s="145"/>
      <c r="D16" s="145"/>
      <c r="E16" s="145" t="s">
        <v>61</v>
      </c>
      <c r="F16" s="145" t="s">
        <v>62</v>
      </c>
      <c r="G16" s="145" t="s">
        <v>63</v>
      </c>
      <c r="H16" s="145" t="s">
        <v>64</v>
      </c>
      <c r="I16" s="145" t="s">
        <v>65</v>
      </c>
      <c r="J16" s="145" t="s">
        <v>66</v>
      </c>
      <c r="K16" s="145"/>
      <c r="L16" s="146" t="s">
        <v>39</v>
      </c>
      <c r="M16" s="147"/>
      <c r="N16" s="146" t="s">
        <v>40</v>
      </c>
      <c r="O16" s="147"/>
      <c r="P16" s="146" t="s">
        <v>41</v>
      </c>
      <c r="Q16" s="147"/>
      <c r="R16" s="146" t="s">
        <v>42</v>
      </c>
      <c r="S16" s="147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</row>
    <row r="17" spans="1:32" s="11" customFormat="1" ht="24" customHeight="1">
      <c r="A17" s="144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8"/>
      <c r="M17" s="149"/>
      <c r="N17" s="148"/>
      <c r="O17" s="149"/>
      <c r="P17" s="148"/>
      <c r="Q17" s="149"/>
      <c r="R17" s="148"/>
      <c r="S17" s="149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</row>
    <row r="18" spans="1:32" s="11" customFormat="1" ht="14.25" customHeight="1">
      <c r="A18" s="144"/>
      <c r="B18" s="145"/>
      <c r="C18" s="24" t="s">
        <v>25</v>
      </c>
      <c r="D18" s="24" t="s">
        <v>25</v>
      </c>
      <c r="E18" s="24" t="s">
        <v>25</v>
      </c>
      <c r="F18" s="24" t="s">
        <v>25</v>
      </c>
      <c r="G18" s="24" t="s">
        <v>25</v>
      </c>
      <c r="H18" s="24" t="s">
        <v>25</v>
      </c>
      <c r="I18" s="24" t="s">
        <v>25</v>
      </c>
      <c r="J18" s="24" t="s">
        <v>25</v>
      </c>
      <c r="K18" s="24" t="s">
        <v>25</v>
      </c>
      <c r="L18" s="24" t="s">
        <v>34</v>
      </c>
      <c r="M18" s="24" t="s">
        <v>25</v>
      </c>
      <c r="N18" s="24" t="s">
        <v>34</v>
      </c>
      <c r="O18" s="24" t="s">
        <v>25</v>
      </c>
      <c r="P18" s="24" t="s">
        <v>34</v>
      </c>
      <c r="Q18" s="24" t="s">
        <v>25</v>
      </c>
      <c r="R18" s="24" t="s">
        <v>34</v>
      </c>
      <c r="S18" s="24" t="s">
        <v>25</v>
      </c>
      <c r="T18" s="24" t="s">
        <v>33</v>
      </c>
      <c r="U18" s="24" t="s">
        <v>25</v>
      </c>
      <c r="V18" s="24" t="s">
        <v>34</v>
      </c>
      <c r="W18" s="24" t="s">
        <v>25</v>
      </c>
      <c r="X18" s="24" t="s">
        <v>33</v>
      </c>
      <c r="Y18" s="24" t="s">
        <v>25</v>
      </c>
      <c r="Z18" s="24" t="s">
        <v>33</v>
      </c>
      <c r="AA18" s="24" t="s">
        <v>25</v>
      </c>
      <c r="AB18" s="24" t="s">
        <v>33</v>
      </c>
      <c r="AC18" s="24" t="s">
        <v>25</v>
      </c>
      <c r="AD18" s="24" t="s">
        <v>33</v>
      </c>
      <c r="AE18" s="24" t="s">
        <v>25</v>
      </c>
      <c r="AF18" s="24" t="s">
        <v>25</v>
      </c>
    </row>
    <row r="19" spans="1:32" s="11" customFormat="1" ht="12.75" customHeight="1">
      <c r="A19" s="25">
        <v>1</v>
      </c>
      <c r="B19" s="25">
        <v>2</v>
      </c>
      <c r="C19" s="25">
        <v>3</v>
      </c>
      <c r="D19" s="25">
        <v>4</v>
      </c>
      <c r="E19" s="25">
        <v>5</v>
      </c>
      <c r="F19" s="25">
        <v>6</v>
      </c>
      <c r="G19" s="25">
        <v>7</v>
      </c>
      <c r="H19" s="25">
        <v>8</v>
      </c>
      <c r="I19" s="25">
        <v>9</v>
      </c>
      <c r="J19" s="25">
        <v>10</v>
      </c>
      <c r="K19" s="25">
        <v>11</v>
      </c>
      <c r="L19" s="25">
        <v>12</v>
      </c>
      <c r="M19" s="25">
        <v>13</v>
      </c>
      <c r="N19" s="25">
        <v>14</v>
      </c>
      <c r="O19" s="25">
        <v>15</v>
      </c>
      <c r="P19" s="25">
        <v>16</v>
      </c>
      <c r="Q19" s="25">
        <v>17</v>
      </c>
      <c r="R19" s="25">
        <v>18</v>
      </c>
      <c r="S19" s="25">
        <v>19</v>
      </c>
      <c r="T19" s="25">
        <v>20</v>
      </c>
      <c r="U19" s="25">
        <v>21</v>
      </c>
      <c r="V19" s="25">
        <v>22</v>
      </c>
      <c r="W19" s="25">
        <v>23</v>
      </c>
      <c r="X19" s="25">
        <v>24</v>
      </c>
      <c r="Y19" s="25">
        <v>25</v>
      </c>
      <c r="Z19" s="25">
        <v>26</v>
      </c>
      <c r="AA19" s="25">
        <v>27</v>
      </c>
      <c r="AB19" s="25">
        <v>28</v>
      </c>
      <c r="AC19" s="25">
        <v>29</v>
      </c>
      <c r="AD19" s="25">
        <v>30</v>
      </c>
      <c r="AE19" s="25">
        <v>31</v>
      </c>
      <c r="AF19" s="25">
        <v>32</v>
      </c>
    </row>
    <row r="20" spans="1:32" s="11" customFormat="1" ht="12.75">
      <c r="A20" s="26">
        <v>1</v>
      </c>
      <c r="B20" s="12" t="s">
        <v>84</v>
      </c>
      <c r="C20" s="66">
        <v>1105945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2">
        <f>'пр.2 Реестр'!G19</f>
        <v>1018.08</v>
      </c>
      <c r="U20" s="74">
        <f>'пр.2 Реестр'!H19</f>
        <v>1105945</v>
      </c>
      <c r="V20" s="26"/>
      <c r="W20" s="18"/>
      <c r="X20" s="26"/>
      <c r="Y20" s="26"/>
      <c r="Z20" s="26"/>
      <c r="AA20" s="26"/>
      <c r="AB20" s="26"/>
      <c r="AC20" s="26"/>
      <c r="AD20" s="26"/>
      <c r="AE20" s="26"/>
      <c r="AF20" s="19"/>
    </row>
    <row r="21" spans="1:32" s="11" customFormat="1" ht="12.75">
      <c r="A21" s="26">
        <f>A20+1</f>
        <v>2</v>
      </c>
      <c r="B21" s="38" t="s">
        <v>85</v>
      </c>
      <c r="C21" s="66">
        <v>10081750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3"/>
      <c r="U21" s="20"/>
      <c r="V21" s="26">
        <f>'пр.2 Реестр'!E20</f>
        <v>7</v>
      </c>
      <c r="W21" s="66">
        <f>'пр.2 Реестр'!F20</f>
        <v>10081750</v>
      </c>
      <c r="X21" s="26"/>
      <c r="Y21" s="26"/>
      <c r="Z21" s="23"/>
      <c r="AA21" s="20"/>
      <c r="AB21" s="26"/>
      <c r="AC21" s="26"/>
      <c r="AD21" s="26"/>
      <c r="AE21" s="26"/>
      <c r="AF21" s="21"/>
    </row>
    <row r="22" spans="1:32" s="11" customFormat="1" ht="12.75">
      <c r="A22" s="26">
        <f>A21+1</f>
        <v>3</v>
      </c>
      <c r="B22" s="38" t="s">
        <v>86</v>
      </c>
      <c r="C22" s="66">
        <v>4274780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3"/>
      <c r="U22" s="20"/>
      <c r="V22" s="26"/>
      <c r="W22" s="18"/>
      <c r="X22" s="26"/>
      <c r="Y22" s="26"/>
      <c r="Z22" s="23">
        <f>'пр.2 Реестр'!O21</f>
        <v>1305</v>
      </c>
      <c r="AA22" s="75">
        <f>'пр.2 Реестр'!P21</f>
        <v>4274780</v>
      </c>
      <c r="AB22" s="26"/>
      <c r="AC22" s="26"/>
      <c r="AD22" s="26"/>
      <c r="AE22" s="26"/>
      <c r="AF22" s="27"/>
    </row>
    <row r="23" spans="1:32" s="11" customFormat="1" ht="12.75">
      <c r="A23" s="26">
        <v>4</v>
      </c>
      <c r="B23" s="38" t="s">
        <v>87</v>
      </c>
      <c r="C23" s="66">
        <v>1163755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3">
        <f>'пр.2 Реестр'!G22</f>
        <v>804.8</v>
      </c>
      <c r="U23" s="75">
        <f>'пр.2 Реестр'!H22</f>
        <v>1163755</v>
      </c>
      <c r="V23" s="26"/>
      <c r="W23" s="18"/>
      <c r="X23" s="26"/>
      <c r="Y23" s="26"/>
      <c r="Z23" s="23"/>
      <c r="AA23" s="20"/>
      <c r="AB23" s="26"/>
      <c r="AC23" s="26"/>
      <c r="AD23" s="26"/>
      <c r="AE23" s="26"/>
      <c r="AF23" s="27"/>
    </row>
    <row r="24" spans="1:32" s="11" customFormat="1" ht="12.75">
      <c r="A24" s="26">
        <v>5</v>
      </c>
      <c r="B24" s="38" t="s">
        <v>88</v>
      </c>
      <c r="C24" s="66">
        <v>7201250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3"/>
      <c r="U24" s="20"/>
      <c r="V24" s="26">
        <f>'пр.2 Реестр'!E23</f>
        <v>5</v>
      </c>
      <c r="W24" s="66">
        <f>'пр.2 Реестр'!F23</f>
        <v>7201250</v>
      </c>
      <c r="X24" s="26"/>
      <c r="Y24" s="26"/>
      <c r="Z24" s="23"/>
      <c r="AA24" s="20"/>
      <c r="AB24" s="26"/>
      <c r="AC24" s="26"/>
      <c r="AD24" s="26"/>
      <c r="AE24" s="26"/>
      <c r="AF24" s="27"/>
    </row>
    <row r="25" spans="1:32" s="11" customFormat="1" ht="12.75">
      <c r="A25" s="26">
        <v>6</v>
      </c>
      <c r="B25" s="38" t="s">
        <v>89</v>
      </c>
      <c r="C25" s="66">
        <v>3037527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3">
        <f>'пр.2 Реестр'!G24</f>
        <v>2661</v>
      </c>
      <c r="U25" s="75">
        <f>'пр.2 Реестр'!H24</f>
        <v>3037527</v>
      </c>
      <c r="V25" s="26"/>
      <c r="W25" s="18"/>
      <c r="X25" s="26"/>
      <c r="Y25" s="26"/>
      <c r="Z25" s="23"/>
      <c r="AA25" s="20"/>
      <c r="AB25" s="26"/>
      <c r="AC25" s="26"/>
      <c r="AD25" s="26"/>
      <c r="AE25" s="26"/>
      <c r="AF25" s="27"/>
    </row>
    <row r="26" spans="1:32" s="11" customFormat="1" ht="12.75">
      <c r="A26" s="26">
        <v>7</v>
      </c>
      <c r="B26" s="38" t="s">
        <v>90</v>
      </c>
      <c r="C26" s="66">
        <f>'пр.1 Перечень'!N26</f>
        <v>595302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3">
        <v>455.4</v>
      </c>
      <c r="U26" s="75">
        <v>595302</v>
      </c>
      <c r="V26" s="26"/>
      <c r="W26" s="18"/>
      <c r="X26" s="26"/>
      <c r="Y26" s="26"/>
      <c r="Z26" s="23"/>
      <c r="AA26" s="20"/>
      <c r="AB26" s="26"/>
      <c r="AC26" s="26"/>
      <c r="AD26" s="26"/>
      <c r="AE26" s="26"/>
      <c r="AF26" s="27"/>
    </row>
    <row r="27" spans="1:32" s="11" customFormat="1" ht="12.75">
      <c r="A27" s="26">
        <v>8</v>
      </c>
      <c r="B27" s="38" t="s">
        <v>91</v>
      </c>
      <c r="C27" s="66">
        <v>2880500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3"/>
      <c r="U27" s="20"/>
      <c r="V27" s="26">
        <f>'пр.2 Реестр'!E26</f>
        <v>2</v>
      </c>
      <c r="W27" s="66">
        <f>'пр.2 Реестр'!F26</f>
        <v>2880500</v>
      </c>
      <c r="X27" s="26"/>
      <c r="Y27" s="26"/>
      <c r="Z27" s="23"/>
      <c r="AA27" s="20"/>
      <c r="AB27" s="26"/>
      <c r="AC27" s="26"/>
      <c r="AD27" s="26"/>
      <c r="AE27" s="26"/>
      <c r="AF27" s="27"/>
    </row>
    <row r="28" spans="1:32" s="11" customFormat="1" ht="12.75">
      <c r="A28" s="26">
        <v>9</v>
      </c>
      <c r="B28" s="38" t="s">
        <v>92</v>
      </c>
      <c r="C28" s="66">
        <v>1151895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3">
        <f>'пр.2 Реестр'!G27</f>
        <v>1277.5</v>
      </c>
      <c r="U28" s="75">
        <f>'пр.2 Реестр'!H27</f>
        <v>1151895</v>
      </c>
      <c r="V28" s="26"/>
      <c r="W28" s="18"/>
      <c r="X28" s="26"/>
      <c r="Y28" s="26"/>
      <c r="Z28" s="23"/>
      <c r="AA28" s="20"/>
      <c r="AB28" s="26"/>
      <c r="AC28" s="26"/>
      <c r="AD28" s="26"/>
      <c r="AE28" s="26"/>
      <c r="AF28" s="27"/>
    </row>
    <row r="29" spans="1:32" s="11" customFormat="1" ht="12.75">
      <c r="A29" s="26">
        <v>10</v>
      </c>
      <c r="B29" s="38" t="s">
        <v>93</v>
      </c>
      <c r="C29" s="66">
        <v>1164736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3">
        <f>'пр.2 Реестр'!G28</f>
        <v>1123.56</v>
      </c>
      <c r="U29" s="75">
        <f>'пр.2 Реестр'!H28</f>
        <v>1164736</v>
      </c>
      <c r="V29" s="26"/>
      <c r="W29" s="18"/>
      <c r="X29" s="26"/>
      <c r="Y29" s="26"/>
      <c r="Z29" s="23"/>
      <c r="AA29" s="20"/>
      <c r="AB29" s="26"/>
      <c r="AC29" s="26"/>
      <c r="AD29" s="26"/>
      <c r="AE29" s="26"/>
      <c r="AF29" s="27"/>
    </row>
    <row r="30" spans="1:32" s="11" customFormat="1" ht="12.75">
      <c r="A30" s="26">
        <v>11</v>
      </c>
      <c r="B30" s="38" t="s">
        <v>94</v>
      </c>
      <c r="C30" s="66">
        <v>1410532</v>
      </c>
      <c r="D30" s="26"/>
      <c r="E30" s="26"/>
      <c r="F30" s="26"/>
      <c r="G30" s="26"/>
      <c r="H30" s="26"/>
      <c r="I30" s="26"/>
      <c r="J30" s="26"/>
      <c r="K30" s="26"/>
      <c r="L30" s="26"/>
      <c r="M30" s="73"/>
      <c r="N30" s="26"/>
      <c r="O30" s="73"/>
      <c r="P30" s="26"/>
      <c r="Q30" s="26"/>
      <c r="R30" s="26"/>
      <c r="S30" s="26"/>
      <c r="T30" s="23"/>
      <c r="U30" s="20"/>
      <c r="V30" s="26"/>
      <c r="W30" s="18"/>
      <c r="X30" s="26"/>
      <c r="Y30" s="26"/>
      <c r="Z30" s="23">
        <f>'пр.2 Реестр'!O29</f>
        <v>608</v>
      </c>
      <c r="AA30" s="75">
        <f>'пр.2 Реестр'!P29</f>
        <v>1410532</v>
      </c>
      <c r="AB30" s="26"/>
      <c r="AC30" s="26"/>
      <c r="AD30" s="26"/>
      <c r="AE30" s="26"/>
      <c r="AF30" s="27"/>
    </row>
    <row r="31" spans="1:32" s="11" customFormat="1" ht="12.75">
      <c r="A31" s="26">
        <v>12</v>
      </c>
      <c r="B31" s="38" t="s">
        <v>101</v>
      </c>
      <c r="C31" s="66">
        <v>1440250</v>
      </c>
      <c r="D31" s="26"/>
      <c r="E31" s="26"/>
      <c r="F31" s="26"/>
      <c r="G31" s="26"/>
      <c r="H31" s="26"/>
      <c r="I31" s="26"/>
      <c r="J31" s="26"/>
      <c r="K31" s="26"/>
      <c r="L31" s="26"/>
      <c r="M31" s="73"/>
      <c r="N31" s="26"/>
      <c r="O31" s="73"/>
      <c r="P31" s="26"/>
      <c r="Q31" s="26"/>
      <c r="R31" s="26"/>
      <c r="S31" s="26"/>
      <c r="T31" s="23"/>
      <c r="U31" s="20"/>
      <c r="V31" s="26">
        <v>1</v>
      </c>
      <c r="W31" s="18">
        <v>1440250</v>
      </c>
      <c r="X31" s="26"/>
      <c r="Y31" s="26"/>
      <c r="Z31" s="23"/>
      <c r="AA31" s="75"/>
      <c r="AB31" s="26"/>
      <c r="AC31" s="26"/>
      <c r="AD31" s="26"/>
      <c r="AE31" s="26"/>
      <c r="AF31" s="27"/>
    </row>
    <row r="32" spans="1:32" s="11" customFormat="1" ht="12.75">
      <c r="A32" s="26">
        <v>13</v>
      </c>
      <c r="B32" s="38" t="s">
        <v>95</v>
      </c>
      <c r="C32" s="66">
        <v>7201250</v>
      </c>
      <c r="D32" s="26"/>
      <c r="E32" s="26"/>
      <c r="F32" s="26"/>
      <c r="G32" s="26"/>
      <c r="H32" s="26"/>
      <c r="I32" s="26"/>
      <c r="J32" s="26"/>
      <c r="K32" s="26"/>
      <c r="L32" s="26"/>
      <c r="M32" s="73"/>
      <c r="N32" s="26"/>
      <c r="O32" s="73"/>
      <c r="P32" s="26"/>
      <c r="Q32" s="26"/>
      <c r="R32" s="26"/>
      <c r="S32" s="26"/>
      <c r="T32" s="23"/>
      <c r="U32" s="20"/>
      <c r="V32" s="26">
        <f>'пр.2 Реестр'!E31</f>
        <v>5</v>
      </c>
      <c r="W32" s="66">
        <f>'пр.2 Реестр'!F31</f>
        <v>7201250</v>
      </c>
      <c r="X32" s="26"/>
      <c r="Y32" s="26"/>
      <c r="Z32" s="23"/>
      <c r="AA32" s="20"/>
      <c r="AB32" s="26"/>
      <c r="AC32" s="26"/>
      <c r="AD32" s="26"/>
      <c r="AE32" s="26"/>
      <c r="AF32" s="27"/>
    </row>
    <row r="33" spans="1:32" s="11" customFormat="1" ht="12.75">
      <c r="A33" s="26">
        <v>14</v>
      </c>
      <c r="B33" s="38" t="s">
        <v>96</v>
      </c>
      <c r="C33" s="66">
        <v>113785</v>
      </c>
      <c r="D33" s="73">
        <f>C33</f>
        <v>113785</v>
      </c>
      <c r="E33" s="73">
        <f>D33</f>
        <v>113785</v>
      </c>
      <c r="F33" s="26"/>
      <c r="G33" s="26"/>
      <c r="H33" s="26"/>
      <c r="I33" s="26"/>
      <c r="J33" s="26"/>
      <c r="K33" s="73"/>
      <c r="L33" s="26"/>
      <c r="M33" s="73"/>
      <c r="N33" s="26"/>
      <c r="O33" s="73"/>
      <c r="P33" s="26"/>
      <c r="Q33" s="26"/>
      <c r="R33" s="26"/>
      <c r="S33" s="73"/>
      <c r="T33" s="23"/>
      <c r="U33" s="20"/>
      <c r="V33" s="26"/>
      <c r="W33" s="18"/>
      <c r="X33" s="26"/>
      <c r="Y33" s="26"/>
      <c r="Z33" s="29"/>
      <c r="AA33" s="26"/>
      <c r="AB33" s="23"/>
      <c r="AC33" s="20"/>
      <c r="AD33" s="26"/>
      <c r="AE33" s="26"/>
      <c r="AF33" s="21"/>
    </row>
    <row r="34" spans="1:32" s="11" customFormat="1" ht="16.5" customHeight="1">
      <c r="A34" s="154" t="s">
        <v>67</v>
      </c>
      <c r="B34" s="155"/>
      <c r="C34" s="73">
        <f>C20+C21+C22+C23+C24+C25+C26+C27+C28+C29+C30+C31+C32+C33</f>
        <v>42823257</v>
      </c>
      <c r="D34" s="73">
        <v>113785</v>
      </c>
      <c r="E34" s="73">
        <v>113785</v>
      </c>
      <c r="F34" s="73"/>
      <c r="G34" s="73"/>
      <c r="H34" s="73"/>
      <c r="I34" s="73"/>
      <c r="J34" s="73"/>
      <c r="K34" s="73"/>
      <c r="L34" s="26"/>
      <c r="M34" s="73"/>
      <c r="N34" s="26"/>
      <c r="O34" s="73"/>
      <c r="P34" s="26"/>
      <c r="Q34" s="26"/>
      <c r="R34" s="26"/>
      <c r="S34" s="26"/>
      <c r="T34" s="29">
        <f>T20+T23+T25+T26+T28+T29</f>
        <v>7340.34</v>
      </c>
      <c r="U34" s="73">
        <f>U20+U23+U25+U26+U28+U29</f>
        <v>8219160</v>
      </c>
      <c r="V34" s="26">
        <f>V21+V24+V27+V31+V32</f>
        <v>20</v>
      </c>
      <c r="W34" s="73">
        <f>W21+W24+W27+W31+W32</f>
        <v>28805000</v>
      </c>
      <c r="X34" s="26"/>
      <c r="Y34" s="26"/>
      <c r="Z34" s="29">
        <f>Z22+Z30</f>
        <v>1913</v>
      </c>
      <c r="AA34" s="73">
        <f>AA22+AA30</f>
        <v>5685312</v>
      </c>
      <c r="AB34" s="26"/>
      <c r="AC34" s="26"/>
      <c r="AD34" s="26"/>
      <c r="AE34" s="26"/>
      <c r="AF34" s="26"/>
    </row>
    <row r="35" spans="31:36" ht="12.75">
      <c r="AE35" s="13"/>
      <c r="AF35" s="13"/>
      <c r="AG35" s="11"/>
      <c r="AH35" s="11"/>
      <c r="AI35" s="11"/>
      <c r="AJ35" s="11"/>
    </row>
    <row r="36" spans="31:36" ht="12.75">
      <c r="AE36" s="13"/>
      <c r="AF36" s="13"/>
      <c r="AG36" s="11"/>
      <c r="AH36" s="11"/>
      <c r="AI36" s="11"/>
      <c r="AJ36" s="11"/>
    </row>
    <row r="37" spans="32:35" ht="12.75" customHeight="1">
      <c r="AF37" s="13"/>
      <c r="AG37" s="11"/>
      <c r="AH37" s="11"/>
      <c r="AI37" s="11"/>
    </row>
    <row r="38" spans="31:35" ht="12.75" customHeight="1">
      <c r="AE38" s="13"/>
      <c r="AF38" s="13"/>
      <c r="AG38" s="11"/>
      <c r="AH38" s="11"/>
      <c r="AI38" s="11"/>
    </row>
    <row r="39" spans="31:35" ht="12.75" customHeight="1">
      <c r="AE39" s="13"/>
      <c r="AF39" s="13"/>
      <c r="AG39" s="11"/>
      <c r="AH39" s="11"/>
      <c r="AI39" s="11"/>
    </row>
    <row r="40" spans="31:35" ht="12.75" customHeight="1">
      <c r="AE40" s="13"/>
      <c r="AF40" s="13"/>
      <c r="AG40" s="11"/>
      <c r="AH40" s="11"/>
      <c r="AI40" s="11"/>
    </row>
    <row r="41" spans="31:35" ht="12.75" customHeight="1">
      <c r="AE41" s="13"/>
      <c r="AF41" s="13"/>
      <c r="AG41" s="11"/>
      <c r="AH41" s="11"/>
      <c r="AI41" s="11"/>
    </row>
    <row r="42" spans="32:35" ht="12.75" customHeight="1">
      <c r="AF42" s="13"/>
      <c r="AG42" s="11"/>
      <c r="AH42" s="11"/>
      <c r="AI42" s="11"/>
    </row>
    <row r="43" spans="31:35" ht="12.75" customHeight="1">
      <c r="AE43" s="13"/>
      <c r="AF43" s="13"/>
      <c r="AG43" s="11"/>
      <c r="AH43" s="11"/>
      <c r="AI43" s="11"/>
    </row>
    <row r="44" spans="31:35" ht="12.75" customHeight="1">
      <c r="AE44" s="13"/>
      <c r="AF44" s="13"/>
      <c r="AG44" s="11"/>
      <c r="AH44" s="11"/>
      <c r="AI44" s="11"/>
    </row>
    <row r="45" spans="31:35" ht="12.75" customHeight="1">
      <c r="AE45" s="13"/>
      <c r="AF45" s="13"/>
      <c r="AG45" s="11"/>
      <c r="AH45" s="11"/>
      <c r="AI45" s="11"/>
    </row>
    <row r="46" spans="31:35" ht="12.75" customHeight="1">
      <c r="AE46" s="13"/>
      <c r="AF46" s="13"/>
      <c r="AG46" s="11"/>
      <c r="AH46" s="11"/>
      <c r="AI46" s="11"/>
    </row>
    <row r="47" spans="31:35" ht="12.75">
      <c r="AE47" s="13"/>
      <c r="AF47" s="13"/>
      <c r="AG47" s="11"/>
      <c r="AH47" s="11"/>
      <c r="AI47" s="11"/>
    </row>
    <row r="50" spans="1:32" s="16" customFormat="1" ht="12.75">
      <c r="A50" s="15"/>
      <c r="B50" s="1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28"/>
      <c r="AF50" s="28"/>
    </row>
    <row r="51" spans="1:32" s="16" customFormat="1" ht="18.75" customHeight="1">
      <c r="A51" s="15"/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28"/>
      <c r="AF51" s="28"/>
    </row>
    <row r="52" spans="1:32" s="16" customFormat="1" ht="12.75">
      <c r="A52" s="15"/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28"/>
      <c r="AF52" s="28"/>
    </row>
  </sheetData>
  <sheetProtection/>
  <mergeCells count="37">
    <mergeCell ref="X1:AF1"/>
    <mergeCell ref="X2:AF2"/>
    <mergeCell ref="X3:AF3"/>
    <mergeCell ref="X4:AF4"/>
    <mergeCell ref="X10:AF10"/>
    <mergeCell ref="N16:O17"/>
    <mergeCell ref="X6:AF6"/>
    <mergeCell ref="X7:AF7"/>
    <mergeCell ref="X8:AF8"/>
    <mergeCell ref="X9:AF9"/>
    <mergeCell ref="A34:B34"/>
    <mergeCell ref="E16:E17"/>
    <mergeCell ref="F16:F17"/>
    <mergeCell ref="K14:K17"/>
    <mergeCell ref="I16:I17"/>
    <mergeCell ref="J16:J17"/>
    <mergeCell ref="D14:J14"/>
    <mergeCell ref="C14:C17"/>
    <mergeCell ref="AF14:AF17"/>
    <mergeCell ref="Z14:AA17"/>
    <mergeCell ref="X14:Y17"/>
    <mergeCell ref="L14:S14"/>
    <mergeCell ref="AB14:AC17"/>
    <mergeCell ref="AD14:AE17"/>
    <mergeCell ref="L15:S15"/>
    <mergeCell ref="P16:Q17"/>
    <mergeCell ref="L16:M17"/>
    <mergeCell ref="A12:AD12"/>
    <mergeCell ref="A14:A18"/>
    <mergeCell ref="G16:G17"/>
    <mergeCell ref="D15:D17"/>
    <mergeCell ref="R16:S17"/>
    <mergeCell ref="V14:W17"/>
    <mergeCell ref="B14:B18"/>
    <mergeCell ref="T14:U17"/>
    <mergeCell ref="E15:J15"/>
    <mergeCell ref="H16:H17"/>
  </mergeCells>
  <printOptions horizontalCentered="1"/>
  <pageMargins left="0.1968503937007874" right="0.1968503937007874" top="1.3779527559055118" bottom="1.062992125984252" header="0.7874015748031497" footer="0.7874015748031497"/>
  <pageSetup firstPageNumber="1" useFirstPageNumber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2"/>
  <sheetViews>
    <sheetView view="pageBreakPreview" zoomScale="70" zoomScaleNormal="75" zoomScaleSheetLayoutView="70" zoomScalePageLayoutView="0" workbookViewId="0" topLeftCell="A1">
      <selection activeCell="J1" sqref="J1:N1"/>
    </sheetView>
  </sheetViews>
  <sheetFormatPr defaultColWidth="9.140625" defaultRowHeight="15"/>
  <cols>
    <col min="1" max="1" width="4.421875" style="4" customWidth="1"/>
    <col min="2" max="2" width="31.28125" style="4" customWidth="1"/>
    <col min="3" max="3" width="11.00390625" style="4" bestFit="1" customWidth="1"/>
    <col min="4" max="4" width="13.421875" style="4" customWidth="1"/>
    <col min="5" max="6" width="9.28125" style="4" bestFit="1" customWidth="1"/>
    <col min="7" max="7" width="10.421875" style="4" customWidth="1"/>
    <col min="8" max="8" width="10.00390625" style="4" customWidth="1"/>
    <col min="9" max="9" width="7.00390625" style="4" customWidth="1"/>
    <col min="10" max="10" width="9.140625" style="4" customWidth="1"/>
    <col min="11" max="11" width="10.140625" style="4" customWidth="1"/>
    <col min="12" max="12" width="10.7109375" style="4" customWidth="1"/>
    <col min="13" max="13" width="10.421875" style="4" bestFit="1" customWidth="1"/>
    <col min="14" max="14" width="12.28125" style="4" customWidth="1"/>
    <col min="15" max="16384" width="9.140625" style="4" customWidth="1"/>
  </cols>
  <sheetData>
    <row r="1" spans="1:22" s="3" customFormat="1" ht="18" customHeight="1">
      <c r="A1" s="48"/>
      <c r="B1" s="48"/>
      <c r="C1" s="48"/>
      <c r="D1" s="48"/>
      <c r="E1" s="48"/>
      <c r="F1" s="48"/>
      <c r="G1" s="48"/>
      <c r="I1" s="57"/>
      <c r="J1" s="139" t="s">
        <v>103</v>
      </c>
      <c r="K1" s="139"/>
      <c r="L1" s="139"/>
      <c r="M1" s="139"/>
      <c r="N1" s="139"/>
      <c r="O1" s="55"/>
      <c r="P1" s="55"/>
      <c r="R1" s="55"/>
      <c r="S1" s="56"/>
      <c r="T1" s="56"/>
      <c r="U1" s="56"/>
      <c r="V1" s="56"/>
    </row>
    <row r="2" spans="1:22" s="3" customFormat="1" ht="18" customHeight="1">
      <c r="A2" s="48"/>
      <c r="B2" s="48"/>
      <c r="C2" s="48"/>
      <c r="D2" s="48"/>
      <c r="E2" s="48"/>
      <c r="F2" s="48"/>
      <c r="G2" s="48"/>
      <c r="I2" s="57"/>
      <c r="J2" s="140"/>
      <c r="K2" s="140"/>
      <c r="L2" s="140"/>
      <c r="M2" s="140"/>
      <c r="N2" s="140"/>
      <c r="O2" s="55"/>
      <c r="P2" s="55"/>
      <c r="R2" s="55"/>
      <c r="S2" s="56"/>
      <c r="T2" s="56"/>
      <c r="U2" s="56"/>
      <c r="V2" s="56"/>
    </row>
    <row r="3" spans="1:22" s="3" customFormat="1" ht="18.75">
      <c r="A3" s="48"/>
      <c r="B3" s="48"/>
      <c r="C3" s="48"/>
      <c r="D3" s="48"/>
      <c r="E3" s="48"/>
      <c r="F3" s="48"/>
      <c r="G3" s="48"/>
      <c r="I3" s="57"/>
      <c r="J3" s="140"/>
      <c r="K3" s="140"/>
      <c r="L3" s="140"/>
      <c r="M3" s="140"/>
      <c r="N3" s="140"/>
      <c r="O3" s="55"/>
      <c r="P3" s="55"/>
      <c r="R3" s="55"/>
      <c r="S3" s="56"/>
      <c r="T3" s="56"/>
      <c r="U3" s="56"/>
      <c r="V3" s="56"/>
    </row>
    <row r="4" spans="1:22" s="3" customFormat="1" ht="12" customHeight="1">
      <c r="A4" s="48"/>
      <c r="B4" s="48"/>
      <c r="C4" s="48"/>
      <c r="D4" s="48"/>
      <c r="E4" s="48"/>
      <c r="F4" s="48"/>
      <c r="G4" s="48"/>
      <c r="I4" s="57"/>
      <c r="J4" s="140"/>
      <c r="K4" s="140"/>
      <c r="L4" s="140"/>
      <c r="M4" s="140"/>
      <c r="N4" s="140"/>
      <c r="O4" s="55"/>
      <c r="P4" s="55"/>
      <c r="R4" s="55"/>
      <c r="S4" s="56"/>
      <c r="T4" s="56"/>
      <c r="U4" s="56"/>
      <c r="V4" s="56"/>
    </row>
    <row r="5" spans="1:22" s="3" customFormat="1" ht="11.25" customHeight="1" hidden="1">
      <c r="A5" s="48"/>
      <c r="B5" s="48"/>
      <c r="C5" s="48"/>
      <c r="D5" s="48"/>
      <c r="E5" s="48"/>
      <c r="F5" s="48"/>
      <c r="G5" s="48"/>
      <c r="I5" s="57"/>
      <c r="J5" s="57"/>
      <c r="K5" s="57"/>
      <c r="L5" s="57"/>
      <c r="M5" s="57"/>
      <c r="N5" s="57"/>
      <c r="O5" s="56"/>
      <c r="P5" s="56"/>
      <c r="R5" s="56"/>
      <c r="S5" s="56"/>
      <c r="T5" s="56"/>
      <c r="U5" s="56"/>
      <c r="V5" s="56"/>
    </row>
    <row r="6" spans="1:14" s="39" customFormat="1" ht="18" customHeight="1" hidden="1">
      <c r="A6" s="48"/>
      <c r="B6" s="48"/>
      <c r="C6" s="48"/>
      <c r="D6" s="48"/>
      <c r="E6" s="48"/>
      <c r="F6" s="48"/>
      <c r="G6" s="48"/>
      <c r="I6" s="57"/>
      <c r="J6" s="57"/>
      <c r="K6" s="57"/>
      <c r="L6" s="57"/>
      <c r="M6" s="57"/>
      <c r="N6" s="57"/>
    </row>
    <row r="7" spans="1:14" s="39" customFormat="1" ht="18" customHeight="1" hidden="1">
      <c r="A7" s="48"/>
      <c r="B7" s="48"/>
      <c r="C7" s="48"/>
      <c r="D7" s="48"/>
      <c r="E7" s="48"/>
      <c r="F7" s="48"/>
      <c r="G7" s="48"/>
      <c r="I7" s="57"/>
      <c r="J7" s="57"/>
      <c r="K7" s="57"/>
      <c r="L7" s="57"/>
      <c r="M7" s="57"/>
      <c r="N7" s="57"/>
    </row>
    <row r="8" spans="1:14" s="39" customFormat="1" ht="18" customHeight="1" hidden="1">
      <c r="A8" s="48"/>
      <c r="B8" s="48"/>
      <c r="C8" s="48"/>
      <c r="D8" s="48"/>
      <c r="E8" s="48"/>
      <c r="F8" s="48"/>
      <c r="G8" s="48"/>
      <c r="I8" s="57"/>
      <c r="J8" s="57"/>
      <c r="K8" s="57"/>
      <c r="L8" s="57"/>
      <c r="M8" s="57"/>
      <c r="N8" s="57"/>
    </row>
    <row r="9" spans="1:14" s="39" customFormat="1" ht="18" customHeight="1" hidden="1">
      <c r="A9" s="48"/>
      <c r="B9" s="48"/>
      <c r="C9" s="48"/>
      <c r="D9" s="48"/>
      <c r="E9" s="48"/>
      <c r="F9" s="48"/>
      <c r="G9" s="48"/>
      <c r="I9" s="57"/>
      <c r="J9" s="57"/>
      <c r="K9" s="57"/>
      <c r="L9" s="57"/>
      <c r="M9" s="57"/>
      <c r="N9" s="57"/>
    </row>
    <row r="10" spans="1:14" s="39" customFormat="1" ht="18" customHeight="1" hidden="1">
      <c r="A10" s="48"/>
      <c r="B10" s="48"/>
      <c r="C10" s="48"/>
      <c r="D10" s="48"/>
      <c r="E10" s="48"/>
      <c r="F10" s="48"/>
      <c r="G10" s="48"/>
      <c r="I10" s="57"/>
      <c r="J10" s="57"/>
      <c r="K10" s="57"/>
      <c r="L10" s="57"/>
      <c r="M10" s="57"/>
      <c r="N10" s="57"/>
    </row>
    <row r="11" spans="1:14" ht="9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</row>
    <row r="12" spans="1:14" ht="15.75">
      <c r="A12" s="139" t="s">
        <v>72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</row>
    <row r="13" spans="1:14" ht="15.75">
      <c r="A13" s="139" t="s">
        <v>73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</row>
    <row r="14" spans="1:14" ht="7.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</row>
    <row r="15" spans="1:14" s="37" customFormat="1" ht="18" customHeight="1">
      <c r="A15" s="158" t="s">
        <v>0</v>
      </c>
      <c r="B15" s="158" t="s">
        <v>27</v>
      </c>
      <c r="C15" s="159" t="s">
        <v>44</v>
      </c>
      <c r="D15" s="159" t="s">
        <v>83</v>
      </c>
      <c r="E15" s="158" t="s">
        <v>28</v>
      </c>
      <c r="F15" s="158"/>
      <c r="G15" s="158"/>
      <c r="H15" s="158"/>
      <c r="I15" s="158"/>
      <c r="J15" s="158" t="s">
        <v>10</v>
      </c>
      <c r="K15" s="158"/>
      <c r="L15" s="158"/>
      <c r="M15" s="158"/>
      <c r="N15" s="158"/>
    </row>
    <row r="16" spans="1:14" s="37" customFormat="1" ht="69.75" customHeight="1">
      <c r="A16" s="158"/>
      <c r="B16" s="158"/>
      <c r="C16" s="159"/>
      <c r="D16" s="159"/>
      <c r="E16" s="62" t="s">
        <v>29</v>
      </c>
      <c r="F16" s="62" t="s">
        <v>30</v>
      </c>
      <c r="G16" s="62" t="s">
        <v>31</v>
      </c>
      <c r="H16" s="62" t="s">
        <v>32</v>
      </c>
      <c r="I16" s="62" t="s">
        <v>16</v>
      </c>
      <c r="J16" s="62" t="s">
        <v>29</v>
      </c>
      <c r="K16" s="62" t="s">
        <v>30</v>
      </c>
      <c r="L16" s="62" t="s">
        <v>31</v>
      </c>
      <c r="M16" s="62" t="s">
        <v>32</v>
      </c>
      <c r="N16" s="62" t="s">
        <v>16</v>
      </c>
    </row>
    <row r="17" spans="1:14" s="37" customFormat="1" ht="15">
      <c r="A17" s="158"/>
      <c r="B17" s="158"/>
      <c r="C17" s="63" t="s">
        <v>23</v>
      </c>
      <c r="D17" s="62" t="s">
        <v>24</v>
      </c>
      <c r="E17" s="62" t="s">
        <v>34</v>
      </c>
      <c r="F17" s="62" t="s">
        <v>34</v>
      </c>
      <c r="G17" s="62" t="s">
        <v>34</v>
      </c>
      <c r="H17" s="62" t="s">
        <v>34</v>
      </c>
      <c r="I17" s="62" t="s">
        <v>34</v>
      </c>
      <c r="J17" s="62" t="s">
        <v>25</v>
      </c>
      <c r="K17" s="62" t="s">
        <v>25</v>
      </c>
      <c r="L17" s="62" t="s">
        <v>25</v>
      </c>
      <c r="M17" s="62" t="s">
        <v>25</v>
      </c>
      <c r="N17" s="62" t="s">
        <v>25</v>
      </c>
    </row>
    <row r="18" spans="1:14" s="37" customFormat="1" ht="15.75">
      <c r="A18" s="62"/>
      <c r="B18" s="102" t="s">
        <v>100</v>
      </c>
      <c r="C18" s="112">
        <f>'пр.1 Перечень'!I34</f>
        <v>108236.8</v>
      </c>
      <c r="D18" s="17">
        <f>'пр.1 Перечень'!L34</f>
        <v>3892</v>
      </c>
      <c r="E18" s="5"/>
      <c r="F18" s="5"/>
      <c r="G18" s="5"/>
      <c r="H18" s="5">
        <v>14</v>
      </c>
      <c r="I18" s="5">
        <v>14</v>
      </c>
      <c r="J18" s="7"/>
      <c r="K18" s="7"/>
      <c r="L18" s="7"/>
      <c r="M18" s="66">
        <f>M19+M20+M21+M22+M23+M24+M25+M29+M26+M27+M28+M30+M31+M32</f>
        <v>42823257</v>
      </c>
      <c r="N18" s="66">
        <f>N19+N20+N21+N22+N23+N24+N25+N29+N26+N27+N28+N30+N31+N32</f>
        <v>42823257</v>
      </c>
    </row>
    <row r="19" spans="1:14" s="37" customFormat="1" ht="16.5" customHeight="1" hidden="1">
      <c r="A19" s="62">
        <v>1</v>
      </c>
      <c r="B19" s="97" t="s">
        <v>84</v>
      </c>
      <c r="C19" s="98">
        <v>5167.8</v>
      </c>
      <c r="D19" s="62">
        <v>169</v>
      </c>
      <c r="E19" s="62"/>
      <c r="F19" s="62"/>
      <c r="G19" s="62"/>
      <c r="H19" s="62">
        <v>1</v>
      </c>
      <c r="I19" s="62">
        <v>1</v>
      </c>
      <c r="J19" s="62"/>
      <c r="K19" s="62"/>
      <c r="L19" s="62"/>
      <c r="M19" s="70">
        <v>1105945</v>
      </c>
      <c r="N19" s="70">
        <v>1105945</v>
      </c>
    </row>
    <row r="20" spans="1:14" ht="15" customHeight="1" hidden="1">
      <c r="A20" s="108">
        <v>2</v>
      </c>
      <c r="B20" s="99" t="s">
        <v>85</v>
      </c>
      <c r="C20" s="109">
        <v>21893.4</v>
      </c>
      <c r="D20" s="107">
        <v>866</v>
      </c>
      <c r="E20" s="110"/>
      <c r="F20" s="110"/>
      <c r="G20" s="110"/>
      <c r="H20" s="107">
        <v>1</v>
      </c>
      <c r="I20" s="107">
        <v>1</v>
      </c>
      <c r="J20" s="110"/>
      <c r="K20" s="110"/>
      <c r="L20" s="110"/>
      <c r="M20" s="101">
        <v>10081750</v>
      </c>
      <c r="N20" s="101">
        <v>10081750</v>
      </c>
    </row>
    <row r="21" spans="1:14" ht="17.25" customHeight="1" hidden="1">
      <c r="A21" s="111">
        <v>3</v>
      </c>
      <c r="B21" s="99" t="s">
        <v>86</v>
      </c>
      <c r="C21" s="100">
        <v>6227.4</v>
      </c>
      <c r="D21" s="107">
        <v>219</v>
      </c>
      <c r="E21" s="110"/>
      <c r="F21" s="110"/>
      <c r="G21" s="110"/>
      <c r="H21" s="107">
        <v>1</v>
      </c>
      <c r="I21" s="107">
        <v>1</v>
      </c>
      <c r="J21" s="110"/>
      <c r="K21" s="110"/>
      <c r="L21" s="110"/>
      <c r="M21" s="101">
        <v>4274780</v>
      </c>
      <c r="N21" s="101">
        <v>4274780</v>
      </c>
    </row>
    <row r="22" spans="1:14" ht="19.5" customHeight="1" hidden="1">
      <c r="A22" s="111">
        <v>4</v>
      </c>
      <c r="B22" s="99" t="s">
        <v>87</v>
      </c>
      <c r="C22" s="100">
        <v>2567</v>
      </c>
      <c r="D22" s="107">
        <v>105</v>
      </c>
      <c r="E22" s="110"/>
      <c r="F22" s="110"/>
      <c r="G22" s="110"/>
      <c r="H22" s="107">
        <v>1</v>
      </c>
      <c r="I22" s="107">
        <v>1</v>
      </c>
      <c r="J22" s="110"/>
      <c r="K22" s="110"/>
      <c r="L22" s="110"/>
      <c r="M22" s="101">
        <v>1163755</v>
      </c>
      <c r="N22" s="101">
        <v>1163755</v>
      </c>
    </row>
    <row r="23" spans="1:14" ht="15.75" customHeight="1" hidden="1">
      <c r="A23" s="111">
        <v>5</v>
      </c>
      <c r="B23" s="99" t="s">
        <v>88</v>
      </c>
      <c r="C23" s="100">
        <v>12657</v>
      </c>
      <c r="D23" s="107">
        <v>418</v>
      </c>
      <c r="E23" s="110"/>
      <c r="F23" s="110"/>
      <c r="G23" s="110"/>
      <c r="H23" s="107">
        <v>1</v>
      </c>
      <c r="I23" s="107">
        <v>1</v>
      </c>
      <c r="J23" s="110"/>
      <c r="K23" s="110"/>
      <c r="L23" s="110"/>
      <c r="M23" s="101">
        <v>7201250</v>
      </c>
      <c r="N23" s="101">
        <v>7201250</v>
      </c>
    </row>
    <row r="24" spans="1:14" ht="14.25" customHeight="1" hidden="1">
      <c r="A24" s="111">
        <v>6</v>
      </c>
      <c r="B24" s="99" t="s">
        <v>89</v>
      </c>
      <c r="C24" s="100">
        <v>15325.6</v>
      </c>
      <c r="D24" s="107">
        <v>535</v>
      </c>
      <c r="E24" s="110"/>
      <c r="F24" s="110"/>
      <c r="G24" s="110"/>
      <c r="H24" s="107">
        <v>1</v>
      </c>
      <c r="I24" s="107">
        <v>1</v>
      </c>
      <c r="J24" s="110"/>
      <c r="K24" s="110"/>
      <c r="L24" s="110"/>
      <c r="M24" s="101">
        <v>3037527</v>
      </c>
      <c r="N24" s="101">
        <v>3037527</v>
      </c>
    </row>
    <row r="25" spans="1:14" ht="18" customHeight="1" hidden="1">
      <c r="A25" s="111">
        <v>7</v>
      </c>
      <c r="B25" s="99" t="s">
        <v>90</v>
      </c>
      <c r="C25" s="100">
        <v>605.9</v>
      </c>
      <c r="D25" s="107">
        <v>33</v>
      </c>
      <c r="E25" s="110"/>
      <c r="F25" s="110"/>
      <c r="G25" s="110"/>
      <c r="H25" s="107">
        <v>1</v>
      </c>
      <c r="I25" s="107">
        <v>1</v>
      </c>
      <c r="J25" s="110"/>
      <c r="K25" s="110"/>
      <c r="L25" s="110"/>
      <c r="M25" s="101">
        <v>595302</v>
      </c>
      <c r="N25" s="101">
        <v>595302</v>
      </c>
    </row>
    <row r="26" spans="1:14" ht="21" customHeight="1" hidden="1">
      <c r="A26" s="111">
        <v>8</v>
      </c>
      <c r="B26" s="99" t="s">
        <v>91</v>
      </c>
      <c r="C26" s="100">
        <v>10716.3</v>
      </c>
      <c r="D26" s="107">
        <v>321</v>
      </c>
      <c r="E26" s="110"/>
      <c r="F26" s="110"/>
      <c r="G26" s="110"/>
      <c r="H26" s="107">
        <v>1</v>
      </c>
      <c r="I26" s="107">
        <v>1</v>
      </c>
      <c r="J26" s="110"/>
      <c r="K26" s="110"/>
      <c r="L26" s="110"/>
      <c r="M26" s="101">
        <v>2880500</v>
      </c>
      <c r="N26" s="101">
        <v>2880500</v>
      </c>
    </row>
    <row r="27" spans="1:14" ht="17.25" customHeight="1" hidden="1">
      <c r="A27" s="111">
        <v>9</v>
      </c>
      <c r="B27" s="99" t="s">
        <v>92</v>
      </c>
      <c r="C27" s="100">
        <v>5917.6</v>
      </c>
      <c r="D27" s="107">
        <v>198</v>
      </c>
      <c r="E27" s="110"/>
      <c r="F27" s="110"/>
      <c r="G27" s="110"/>
      <c r="H27" s="107">
        <v>1</v>
      </c>
      <c r="I27" s="107">
        <v>1</v>
      </c>
      <c r="J27" s="110"/>
      <c r="K27" s="110"/>
      <c r="L27" s="110"/>
      <c r="M27" s="101">
        <v>1151895</v>
      </c>
      <c r="N27" s="101">
        <v>1151895</v>
      </c>
    </row>
    <row r="28" spans="1:14" ht="16.5" customHeight="1" hidden="1">
      <c r="A28" s="111">
        <v>10</v>
      </c>
      <c r="B28" s="99" t="s">
        <v>93</v>
      </c>
      <c r="C28" s="100">
        <v>5974.6</v>
      </c>
      <c r="D28" s="107">
        <v>180</v>
      </c>
      <c r="E28" s="110"/>
      <c r="F28" s="110"/>
      <c r="G28" s="110"/>
      <c r="H28" s="107">
        <v>1</v>
      </c>
      <c r="I28" s="107">
        <v>1</v>
      </c>
      <c r="J28" s="110"/>
      <c r="K28" s="110"/>
      <c r="L28" s="110"/>
      <c r="M28" s="101">
        <v>1164736</v>
      </c>
      <c r="N28" s="101">
        <v>1164736</v>
      </c>
    </row>
    <row r="29" spans="1:14" ht="16.5" customHeight="1" hidden="1">
      <c r="A29" s="111">
        <v>11</v>
      </c>
      <c r="B29" s="99" t="s">
        <v>101</v>
      </c>
      <c r="C29" s="100">
        <v>6675.4</v>
      </c>
      <c r="D29" s="107">
        <v>349</v>
      </c>
      <c r="E29" s="110"/>
      <c r="F29" s="110"/>
      <c r="G29" s="110"/>
      <c r="H29" s="107">
        <v>1</v>
      </c>
      <c r="I29" s="107">
        <v>1</v>
      </c>
      <c r="J29" s="110"/>
      <c r="K29" s="110"/>
      <c r="L29" s="110"/>
      <c r="M29" s="101">
        <v>1440250</v>
      </c>
      <c r="N29" s="101">
        <v>1440250</v>
      </c>
    </row>
    <row r="30" spans="1:14" ht="18.75" customHeight="1" hidden="1">
      <c r="A30" s="111">
        <v>12</v>
      </c>
      <c r="B30" s="99" t="s">
        <v>94</v>
      </c>
      <c r="C30" s="100">
        <v>1099.6</v>
      </c>
      <c r="D30" s="107">
        <v>65</v>
      </c>
      <c r="E30" s="110"/>
      <c r="F30" s="110"/>
      <c r="G30" s="110"/>
      <c r="H30" s="107">
        <v>1</v>
      </c>
      <c r="I30" s="107">
        <v>1</v>
      </c>
      <c r="J30" s="110"/>
      <c r="K30" s="110"/>
      <c r="L30" s="110"/>
      <c r="M30" s="101">
        <v>1410532</v>
      </c>
      <c r="N30" s="101">
        <v>1410532</v>
      </c>
    </row>
    <row r="31" spans="1:14" ht="15.75" customHeight="1" hidden="1">
      <c r="A31" s="111">
        <v>13</v>
      </c>
      <c r="B31" s="99" t="s">
        <v>95</v>
      </c>
      <c r="C31" s="100">
        <v>13093</v>
      </c>
      <c r="D31" s="107">
        <v>416</v>
      </c>
      <c r="E31" s="110"/>
      <c r="F31" s="110"/>
      <c r="G31" s="110"/>
      <c r="H31" s="107">
        <v>1</v>
      </c>
      <c r="I31" s="107">
        <v>1</v>
      </c>
      <c r="J31" s="110"/>
      <c r="K31" s="110"/>
      <c r="L31" s="110"/>
      <c r="M31" s="101">
        <v>7201250</v>
      </c>
      <c r="N31" s="101">
        <v>7201250</v>
      </c>
    </row>
    <row r="32" spans="1:14" ht="14.25" customHeight="1" hidden="1">
      <c r="A32" s="111">
        <v>14</v>
      </c>
      <c r="B32" s="99" t="s">
        <v>96</v>
      </c>
      <c r="C32" s="109">
        <v>316.2</v>
      </c>
      <c r="D32" s="107">
        <v>18</v>
      </c>
      <c r="E32" s="110"/>
      <c r="F32" s="110"/>
      <c r="G32" s="110"/>
      <c r="H32" s="107">
        <v>1</v>
      </c>
      <c r="I32" s="107">
        <v>1</v>
      </c>
      <c r="J32" s="110"/>
      <c r="K32" s="110"/>
      <c r="L32" s="110"/>
      <c r="M32" s="101">
        <v>113785</v>
      </c>
      <c r="N32" s="101">
        <v>113785</v>
      </c>
    </row>
  </sheetData>
  <sheetProtection/>
  <mergeCells count="12">
    <mergeCell ref="A13:N13"/>
    <mergeCell ref="J1:N1"/>
    <mergeCell ref="J2:N2"/>
    <mergeCell ref="J3:N3"/>
    <mergeCell ref="J4:N4"/>
    <mergeCell ref="A12:N12"/>
    <mergeCell ref="E15:I15"/>
    <mergeCell ref="J15:N15"/>
    <mergeCell ref="A15:A17"/>
    <mergeCell ref="B15:B17"/>
    <mergeCell ref="C15:C16"/>
    <mergeCell ref="D15:D16"/>
  </mergeCells>
  <printOptions horizontalCentered="1"/>
  <pageMargins left="0.3937007874015748" right="0.3937007874015748" top="1.3779527559055118" bottom="0.7480314960629921" header="0.31496062992125984" footer="0.31496062992125984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pto3_comp</dc:creator>
  <cp:keywords/>
  <dc:description/>
  <cp:lastModifiedBy>Дегтярева Светлана Анатольевна</cp:lastModifiedBy>
  <cp:lastPrinted>2015-01-29T12:22:10Z</cp:lastPrinted>
  <dcterms:created xsi:type="dcterms:W3CDTF">2011-04-25T05:52:38Z</dcterms:created>
  <dcterms:modified xsi:type="dcterms:W3CDTF">2015-01-29T12:23:21Z</dcterms:modified>
  <cp:category/>
  <cp:version/>
  <cp:contentType/>
  <cp:contentStatus/>
</cp:coreProperties>
</file>